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0" windowWidth="28800" windowHeight="11835"/>
  </bookViews>
  <sheets>
    <sheet name="ΝΕΟ ΕΝΤΥΠΟ ΛΙΑΝΙΚΗΣ" sheetId="3" r:id="rId1"/>
    <sheet name="ΟΔΗΓΙΕΣ ΣΤΟΥΣ ΕΠΙΘΕΩΡΗΤΕΣ" sheetId="4" r:id="rId2"/>
  </sheets>
  <definedNames>
    <definedName name="high">'ΝΕΟ ΕΝΤΥΠΟ ΛΙΑΝΙΚΗΣ'!$C$250</definedName>
    <definedName name="low">'ΝΕΟ ΕΝΤΥΠΟ ΛΙΑΝΙΚΗΣ'!$E$250</definedName>
    <definedName name="medium">'ΝΕΟ ΕΝΤΥΠΟ ΛΙΑΝΙΚΗΣ'!$D$250</definedName>
    <definedName name="_xlnm.Print_Area" localSheetId="0">'ΝΕΟ ΕΝΤΥΠΟ ΛΙΑΝΙΚΗΣ'!$A$1:$I$268</definedName>
    <definedName name="result">'ΝΕΟ ΕΝΤΥΠΟ ΛΙΑΝΙΚΗΣ'!$C$251</definedName>
    <definedName name="synolo1">'ΝΕΟ ΕΝΤΥΠΟ ΛΙΑΝΙΚΗΣ'!$F$37</definedName>
    <definedName name="synolo10">'ΝΕΟ ΕΝΤΥΠΟ ΛΙΑΝΙΚΗΣ'!$F$195</definedName>
    <definedName name="synolo11">'ΝΕΟ ΕΝΤΥΠΟ ΛΙΑΝΙΚΗΣ'!$F$209</definedName>
    <definedName name="synolo12">'ΝΕΟ ΕΝΤΥΠΟ ΛΙΑΝΙΚΗΣ'!$F$226</definedName>
    <definedName name="synolo2">'ΝΕΟ ΕΝΤΥΠΟ ΛΙΑΝΙΚΗΣ'!$F$57</definedName>
    <definedName name="synolo3">'ΝΕΟ ΕΝΤΥΠΟ ΛΙΑΝΙΚΗΣ'!$F$72</definedName>
    <definedName name="synolo4">'ΝΕΟ ΕΝΤΥΠΟ ΛΙΑΝΙΚΗΣ'!$F$89</definedName>
    <definedName name="synolo5">'ΝΕΟ ΕΝΤΥΠΟ ΛΙΑΝΙΚΗΣ'!$F$105</definedName>
    <definedName name="synolo6">'ΝΕΟ ΕΝΤΥΠΟ ΛΙΑΝΙΚΗΣ'!$F$119</definedName>
    <definedName name="synolo7">'ΝΕΟ ΕΝΤΥΠΟ ΛΙΑΝΙΚΗΣ'!$F$134</definedName>
    <definedName name="synolo8">'ΝΕΟ ΕΝΤΥΠΟ ΛΙΑΝΙΚΗΣ'!$F$158</definedName>
    <definedName name="synolo9">'ΝΕΟ ΕΝΤΥΠΟ ΛΙΑΝΙΚΗΣ'!$F$178</definedName>
  </definedNames>
  <calcPr calcId="144525"/>
</workbook>
</file>

<file path=xl/calcChain.xml><?xml version="1.0" encoding="utf-8"?>
<calcChain xmlns="http://schemas.openxmlformats.org/spreadsheetml/2006/main">
  <c r="F226" i="3" l="1"/>
  <c r="F209" i="3"/>
  <c r="D215" i="3" s="1"/>
  <c r="F195" i="3"/>
  <c r="C247" i="3" s="1"/>
  <c r="F178" i="3"/>
  <c r="D183" i="3" s="1"/>
  <c r="F158" i="3"/>
  <c r="F134" i="3"/>
  <c r="D140" i="3" s="1"/>
  <c r="F105" i="3"/>
  <c r="D242" i="3" s="1"/>
  <c r="F89" i="3"/>
  <c r="C241" i="3" s="1"/>
  <c r="F72" i="3"/>
  <c r="D240" i="3" s="1"/>
  <c r="F57" i="3"/>
  <c r="D63" i="3"/>
  <c r="F37" i="3"/>
  <c r="E238" i="3" s="1"/>
  <c r="C239" i="3"/>
  <c r="F119" i="3"/>
  <c r="E243" i="3" s="1"/>
  <c r="E245" i="3"/>
  <c r="D62" i="3"/>
  <c r="D61" i="3"/>
  <c r="E239" i="3"/>
  <c r="D239" i="3"/>
  <c r="G23" i="3"/>
  <c r="E249" i="3" l="1"/>
  <c r="C249" i="3"/>
  <c r="D95" i="3"/>
  <c r="D111" i="3"/>
  <c r="D109" i="3"/>
  <c r="D110" i="3"/>
  <c r="C242" i="3"/>
  <c r="D241" i="3"/>
  <c r="D94" i="3"/>
  <c r="D77" i="3"/>
  <c r="D79" i="3"/>
  <c r="E240" i="3"/>
  <c r="D238" i="3"/>
  <c r="D41" i="3"/>
  <c r="D43" i="3"/>
  <c r="D42" i="3"/>
  <c r="C240" i="3"/>
  <c r="E241" i="3"/>
  <c r="D164" i="3"/>
  <c r="D245" i="3"/>
  <c r="D162" i="3"/>
  <c r="D163" i="3"/>
  <c r="E247" i="3"/>
  <c r="D199" i="3"/>
  <c r="D200" i="3"/>
  <c r="D247" i="3"/>
  <c r="E248" i="3"/>
  <c r="C248" i="3"/>
  <c r="C238" i="3"/>
  <c r="D78" i="3"/>
  <c r="D93" i="3"/>
  <c r="E242" i="3"/>
  <c r="C243" i="3"/>
  <c r="D123" i="3"/>
  <c r="D125" i="3"/>
  <c r="D138" i="3"/>
  <c r="C244" i="3"/>
  <c r="E244" i="3"/>
  <c r="C245" i="3"/>
  <c r="D184" i="3"/>
  <c r="C246" i="3"/>
  <c r="D246" i="3"/>
  <c r="E246" i="3"/>
  <c r="D182" i="3"/>
  <c r="D201" i="3"/>
  <c r="D213" i="3"/>
  <c r="E250" i="3" l="1"/>
  <c r="C250" i="3"/>
  <c r="D232" i="3"/>
  <c r="D231" i="3"/>
  <c r="D230" i="3"/>
  <c r="D249" i="3"/>
  <c r="D250" i="3" s="1"/>
  <c r="C251" i="3" l="1"/>
  <c r="G24" i="3" s="1"/>
</calcChain>
</file>

<file path=xl/sharedStrings.xml><?xml version="1.0" encoding="utf-8"?>
<sst xmlns="http://schemas.openxmlformats.org/spreadsheetml/2006/main" count="687" uniqueCount="417">
  <si>
    <t>ΓΕΝΙΚΟΙ ΥΓΕΙΟΝΟΜΙΚΟΙ ΟΡΟΙ</t>
  </si>
  <si>
    <t xml:space="preserve">ΕΙΔΙΚΟΙ ΥΓΕΙΟΝΟΜΙΚΟΙ ΟΡΟΙ </t>
  </si>
  <si>
    <t>ΠΑΡΑΤΗΡΗΣΕΙΣ</t>
  </si>
  <si>
    <t>ΑΞΙΟΛΟΓΗΣΗ ΚΙΝΔΥΝΟΥ ΕΝΟΤΗΤΑΣ</t>
  </si>
  <si>
    <t xml:space="preserve">Μεσαίου Κινδύνου </t>
  </si>
  <si>
    <t>ΒΑΘΜΟΙ</t>
  </si>
  <si>
    <t>ΑΞΙΟΛΟΓΗΣΗ</t>
  </si>
  <si>
    <t>ΣΗΜΑΝΤΙΚΟ</t>
  </si>
  <si>
    <t>17 - 0</t>
  </si>
  <si>
    <t>.../1</t>
  </si>
  <si>
    <t>…/2</t>
  </si>
  <si>
    <t>…/1</t>
  </si>
  <si>
    <t>30 - 21</t>
  </si>
  <si>
    <t>20 - 0</t>
  </si>
  <si>
    <t>…/5</t>
  </si>
  <si>
    <t>36 - 27</t>
  </si>
  <si>
    <t>26 - 18</t>
  </si>
  <si>
    <t>36 -27</t>
  </si>
  <si>
    <t>…/3</t>
  </si>
  <si>
    <t xml:space="preserve">    </t>
  </si>
  <si>
    <t>Υπογραφή  Εκπροσώπου</t>
  </si>
  <si>
    <t>ΣΤΟΙΧΕΙΑ ΕΓΚΑΤΑΣΤΑΣΗΣ</t>
  </si>
  <si>
    <t>Επωνυμία Εγκατάστασης</t>
  </si>
  <si>
    <t>Ιδιοκτήτης:</t>
  </si>
  <si>
    <t>Εκπρόσωπος   Επιχείρησης (Υγειονομικά Υπεύθυνος):</t>
  </si>
  <si>
    <t>Τηλ./ΦΑΞ:                                                             EMAIL:</t>
  </si>
  <si>
    <t xml:space="preserve">Διεύθυνση: </t>
  </si>
  <si>
    <t>Πόλη:                                                         Τ.Κ.</t>
  </si>
  <si>
    <t>ΑΦΜ:</t>
  </si>
  <si>
    <t>Αριθμός γνωστοποίησης/άδειας:</t>
  </si>
  <si>
    <t xml:space="preserve">Ημερομηνία τελευταίου ελέγχου και 
χαρακτηρισμός επιχείρησης από τον
 προηγούμενο έλεγχο:
</t>
  </si>
  <si>
    <t>Αριθμός υπαλλήλων:</t>
  </si>
  <si>
    <t>Αριθμός Υπαλλήλων ανά βάρδια:</t>
  </si>
  <si>
    <t>ΣΤΟΙΧΕΙΑ ΕΛΕΓΧΟΥ</t>
  </si>
  <si>
    <t xml:space="preserve">Ημερομηνία Ελέγχου: </t>
  </si>
  <si>
    <t>Έναρξη:</t>
  </si>
  <si>
    <t>Λήξη:</t>
  </si>
  <si>
    <t>Ημερομηνία Επανελέγχου:</t>
  </si>
  <si>
    <t>Κατηγορία Επιχείρησης:</t>
  </si>
  <si>
    <t>Είδος Δραστηριότητας</t>
  </si>
  <si>
    <t xml:space="preserve">Είδος ελέγχου: </t>
  </si>
  <si>
    <t>□    Πρώτος έλεγχος</t>
  </si>
  <si>
    <t>□    Προγραμματισμένος</t>
  </si>
  <si>
    <t>□    Κατόπιν καταγγελίας</t>
  </si>
  <si>
    <t>□    Άλλο, (σημειώστε άλλο   λόγο)</t>
  </si>
  <si>
    <t>□    Επανέλεγχος (στο ίδιο φύλλο ελέγχου)</t>
  </si>
  <si>
    <t>ΑΠΟΤΕΛΕΣΜΑ ΕΛΕΓΧΟΥ</t>
  </si>
  <si>
    <t>Αριθμός σημαντικών μη-συμμορφώσεων:</t>
  </si>
  <si>
    <t>Αριθμός άλλων μη-συμμορφώσεων:</t>
  </si>
  <si>
    <t>Αριθμός επαναλαμβανόμενων μη-συμμορφώσεων:</t>
  </si>
  <si>
    <t>Υψηλού Κίνδυνου</t>
  </si>
  <si>
    <t xml:space="preserve">Χαμηλού Κινδύνου </t>
  </si>
  <si>
    <t>1.1</t>
  </si>
  <si>
    <t>1.2</t>
  </si>
  <si>
    <t>1.3</t>
  </si>
  <si>
    <t>1.4</t>
  </si>
  <si>
    <t>1.5</t>
  </si>
  <si>
    <t>1.6</t>
  </si>
  <si>
    <t>1.7</t>
  </si>
  <si>
    <t>Αρχείο Προσωπικού</t>
  </si>
  <si>
    <t>Αρχείο Επιχείρησης (σχεδιαγράμματα &amp; κατόψεις επιχείρησης-διαγράμματα ροής)</t>
  </si>
  <si>
    <t>Αρχείο νερού</t>
  </si>
  <si>
    <r>
      <rPr>
        <sz val="11"/>
        <color theme="1"/>
        <rFont val="Calibri"/>
        <family val="2"/>
        <scheme val="minor"/>
      </rPr>
      <t>Αρχείο καθαρισμού</t>
    </r>
    <r>
      <rPr>
        <sz val="11"/>
        <rFont val="Calibri"/>
        <family val="2"/>
        <charset val="161"/>
      </rPr>
      <t xml:space="preserve">  - </t>
    </r>
    <r>
      <rPr>
        <sz val="11"/>
        <rFont val="Calibri"/>
        <family val="2"/>
        <charset val="161"/>
      </rPr>
      <t xml:space="preserve">απολύμανσης </t>
    </r>
  </si>
  <si>
    <t>Αρχείο απεντόμωσης-μυοκτονίας</t>
  </si>
  <si>
    <t xml:space="preserve">Αρχείο θερμοκρασιών </t>
  </si>
  <si>
    <r>
      <rPr>
        <sz val="11"/>
        <color theme="1"/>
        <rFont val="Calibri"/>
        <family val="2"/>
        <scheme val="minor"/>
      </rPr>
      <t xml:space="preserve">Αρχείο </t>
    </r>
    <r>
      <rPr>
        <sz val="11"/>
        <color theme="1"/>
        <rFont val="Calibri"/>
        <family val="2"/>
        <scheme val="minor"/>
      </rPr>
      <t>προμηθευτών</t>
    </r>
  </si>
  <si>
    <t>2.1</t>
  </si>
  <si>
    <t>2.2</t>
  </si>
  <si>
    <t>2.3</t>
  </si>
  <si>
    <t>2.4</t>
  </si>
  <si>
    <t>2.5</t>
  </si>
  <si>
    <t>2.6</t>
  </si>
  <si>
    <t>2.7</t>
  </si>
  <si>
    <t>ΠΕΡΙΒΑΛΛΟΝ ΚΑΙ ΕΓΚΑΤΑΣΤΑΣΗ</t>
  </si>
  <si>
    <t xml:space="preserve">Απουσία πηγών μόλυνσης έξω από την επιχείρηση, υγιεινή του περιβάλλοντος χώρου    </t>
  </si>
  <si>
    <t xml:space="preserve">Τα δάπεδα, οι τοίχοι, οι οροφές κατασκευάζονται από κατάλληλα υλικά που καθαρίζονται εύκολα &amp; διατηρούνται καθαρά </t>
  </si>
  <si>
    <t>Τα παράθυρα είναι καθαρά και όπου επιβάλλεται φέρουν  προστατευτικά πλέγματα</t>
  </si>
  <si>
    <t>Οι πόρτες  που επικοινωνούν με τους εξωτερικούς χώρους κλείνουν ερμητικά</t>
  </si>
  <si>
    <t xml:space="preserve">Επαρκής φωτισμός   τεχνικός /φυσικός </t>
  </si>
  <si>
    <t>Το τεχνητό σύστημα εξαερισμού είναι επαρκές &amp; καθαρό και τα ανοίγματα του εξαερισμού φέρουν προστατευτικά πλέγματα</t>
  </si>
  <si>
    <t>Υπάρχουν νιπτήρες για το πλύσιμο των χεριών του προσωπικού προσβάσιμοι &amp; εξοπλισμένοι</t>
  </si>
  <si>
    <t>3.1</t>
  </si>
  <si>
    <t>3.2</t>
  </si>
  <si>
    <t>3.4</t>
  </si>
  <si>
    <t>3.3</t>
  </si>
  <si>
    <t>ΑΠΟΧΕΤΕΥΣΗ/ΑΠΟΡΡΙΜΜΑΤΑ</t>
  </si>
  <si>
    <t xml:space="preserve">Επαρκής αριθμός κάδων απορριμμάτων/ τακτικός καθαρισμός αυτών </t>
  </si>
  <si>
    <t>Αποτελεσματική απομάκρυνση (μέσω επιδαπέδιων σιφωνιών π.χ. ιχθυοπωλεία) ακαθάρτων υδάτων &amp; διάθεση λυμάτων με υγειονομικούς όρους</t>
  </si>
  <si>
    <t>Τακτική απομάκρυνση στερεών αποβλήτων</t>
  </si>
  <si>
    <t>Σωστή διαχείριση των προς απόρριψη τροφίμων.</t>
  </si>
  <si>
    <t>6-0</t>
  </si>
  <si>
    <t>27- 7</t>
  </si>
  <si>
    <t>42-28</t>
  </si>
  <si>
    <t>9 -0</t>
  </si>
  <si>
    <t>39 - 10</t>
  </si>
  <si>
    <t>57 - 40</t>
  </si>
  <si>
    <t>4.1</t>
  </si>
  <si>
    <t>4.2</t>
  </si>
  <si>
    <t>4.3</t>
  </si>
  <si>
    <t>4.4</t>
  </si>
  <si>
    <t>Υπάρχει σύστημα φυσικού ή τεχνητού εξαερισμού, είναι καθαρό και λειτουργεί</t>
  </si>
  <si>
    <t xml:space="preserve">Διατήρηση καθαριότητας του χώρου </t>
  </si>
  <si>
    <t>ΑΠΟΧΩΡΗΤΗΡΙΑ -ΑΠΟΔΥΤΗΡΙΑ</t>
  </si>
  <si>
    <t>Κατάλληλα και επαρκή αποχωρητήρια, συμπεριλαμβανομένων ΑμΕΑ όπου απαιτείται</t>
  </si>
  <si>
    <t xml:space="preserve">Υπάρχουν αποδυτήρια/ερμάρια  για την φύλαξη των ενδυμάτων του προσωπικού της επιχείρησης </t>
  </si>
  <si>
    <t>33 - 27</t>
  </si>
  <si>
    <t>6 - 0</t>
  </si>
  <si>
    <t>26 - 7</t>
  </si>
  <si>
    <t>5.1</t>
  </si>
  <si>
    <t>5.2</t>
  </si>
  <si>
    <t>5.3</t>
  </si>
  <si>
    <t>5.4</t>
  </si>
  <si>
    <t>ΑΤΟΜΙΚΗ ΥΓΙΕΙΝΗ &amp; ΥΓΕΙΑ ΕΡΓΑΖΟΜΕΝΩΝ</t>
  </si>
  <si>
    <t xml:space="preserve">Οι εργαζόμενοι ακολουθούν τους κανόνες ατομικής υγιεινής </t>
  </si>
  <si>
    <t>Οι εργαζόμενοι δεν φέρουν ανοιχτές πληγές  &amp; είναι εμφανώς υγιείς</t>
  </si>
  <si>
    <t>Απαγορεύεται το κάπνισμα εντός της επιχείρησης</t>
  </si>
  <si>
    <t>6.1</t>
  </si>
  <si>
    <t>6.2</t>
  </si>
  <si>
    <t>ΥΔΡΕΥΣΗ-ΠΑΓΟΣ</t>
  </si>
  <si>
    <t>Επαρκή  και ασφαλή παροχή πόσιμου νερού, ζεστού /κρύου</t>
  </si>
  <si>
    <t>Αποθήκευση /χειρισμός  πάγου με τρόπο που προλαμβάνεται η επιμόλυνση</t>
  </si>
  <si>
    <t>21 - 7</t>
  </si>
  <si>
    <t>7.1</t>
  </si>
  <si>
    <t>7.2</t>
  </si>
  <si>
    <t>7.3</t>
  </si>
  <si>
    <t>ΕΛΕΓΧΟΣ ΕΝΤΟΜΩΝ- ΤΡΩΚΤΙΚΩΝ</t>
  </si>
  <si>
    <t>Δεν υπάρχει επαφή μεταξύ παγίδων, εντομοκτόνων &amp; τροφίμων</t>
  </si>
  <si>
    <t>8.1</t>
  </si>
  <si>
    <t>8.2</t>
  </si>
  <si>
    <t>8.3</t>
  </si>
  <si>
    <t>8.4</t>
  </si>
  <si>
    <t>8.5</t>
  </si>
  <si>
    <t>8.6</t>
  </si>
  <si>
    <t>8.7</t>
  </si>
  <si>
    <t>8.8</t>
  </si>
  <si>
    <t>8.9</t>
  </si>
  <si>
    <t>8.10</t>
  </si>
  <si>
    <t>8.11</t>
  </si>
  <si>
    <t>ΠΑΡΑΛΑΒΗ/ΑΠΟΘΗΚΕΥΣΗ</t>
  </si>
  <si>
    <t>Ο χώρος παραλαβής και αποθήκης των προϊόντων είναι επαρκής, καθαρός και προστατεύεται από το εξωτερικό περιβάλλον</t>
  </si>
  <si>
    <t>Ο  χώρος είναι καλά αεριζόμενος και στην κατάλληλη θερμοκρασία. Τα ανοίγματα εξαερισμού φέρουν προστατευτικό κάλυμμα.</t>
  </si>
  <si>
    <t>Τα τρόφιμα  δεν έρχονται σε επαφή με το  δάπεδο, τους τοίχους &amp; την οροφή.</t>
  </si>
  <si>
    <t xml:space="preserve">Τήρηση διαδικασίας FIFO(First in-First out) </t>
  </si>
  <si>
    <t>Τρόφιμα &amp; αντικείμενα που έρχονται σε επαφή με τρόφιμα δεν έρχονται σε επαφή με χημικές ουσίες</t>
  </si>
  <si>
    <t>Τα ψυγεία, οι καταψύκτες και οι ψυκτικοί θάλαμοι είναι καθαροί  και δε φέρουν φθορές</t>
  </si>
  <si>
    <t>Η αποθήκευση /χειρισμός των συσκευασιών,σκευών μιας χρήσης γίνεται με υγιεινό τρόπο</t>
  </si>
  <si>
    <t>Ξεχωριστή επισήμανση /αποθήκευση ληγμένων τροφίμων</t>
  </si>
  <si>
    <t xml:space="preserve">Τα τρόφιμα είναι τοποθετημένα ανά είδος /κατηγορία  έτσι ώστε να μην  υπάρχει διασταυρούμενη επιμόλυνση </t>
  </si>
  <si>
    <t>Αποθήκευση σε συνθήκες θερμοκρασίας-υγρασίας αναλογα με το ειδος του τροφίμου</t>
  </si>
  <si>
    <t>111-87</t>
  </si>
  <si>
    <t>12-0</t>
  </si>
  <si>
    <t>86-16</t>
  </si>
  <si>
    <t>15-0</t>
  </si>
  <si>
    <t>9.1</t>
  </si>
  <si>
    <t>9.4</t>
  </si>
  <si>
    <t>9.5</t>
  </si>
  <si>
    <t>9.2</t>
  </si>
  <si>
    <t>9.3</t>
  </si>
  <si>
    <t>9.6</t>
  </si>
  <si>
    <t>9.7</t>
  </si>
  <si>
    <t>9.8</t>
  </si>
  <si>
    <t>ΧΩΡΟΣ  ΠΩΛΗΣΗΣ (ΜΙΚΡΗ ΕΠΕΞΕΡΓΑΣΙΑ ΣΤΟΝ ΙΔΙΟ ΧΩΡΟ)</t>
  </si>
  <si>
    <t>Όλες οι επιφάνειες που έρχονται σε επαφή με τα τρόφιμα είναι κατάλληλες, καθαρίζονται τακτικά &amp; διατηρούνται καθαρές .</t>
  </si>
  <si>
    <t>Ο εξοπλισμός, τα σκεύη/εργαλεία ανά τμήμα διατηρούνται σε καλή κατάσταση,καθαρίζονται τακτικά &amp; αποθηκεύονται</t>
  </si>
  <si>
    <t>Υπάρχει νεροχύτης για το πλύσιμο χεριών / εργαλείων όπου απαιτείται</t>
  </si>
  <si>
    <t>Τα τρόφιμα είναι τοποθετημένα στα ράφια ανά είδος, μακριά από μη τρόφιμα (εντομοκτόνα, καθαριστικά, κλπ)</t>
  </si>
  <si>
    <t xml:space="preserve">Οι χώροι πώλησης ανά τμήμα είναι καθαροί </t>
  </si>
  <si>
    <t>Στους πάγκους πώλησης τα μη συσκευασμένα  τρόφιμα προστατεύονται από προστατευτικά καλύμματα (προστασία από την εγγύτητα του καταναλωτή)</t>
  </si>
  <si>
    <t>Δεν υπάρχουν τρόφιμα και εξοπλισμός στον εξωτερικό χώρο της επιχείρησης εκτός των περιπτώσεων που προβλέπεται</t>
  </si>
  <si>
    <t>Τα οχήματα μεταφοράς καθαρίζονται τακτικά και τα μεταφερόμενα τρόφιμα  δεν έρχονται σε επαφή με μη τρόφιμα</t>
  </si>
  <si>
    <t>69-49</t>
  </si>
  <si>
    <t>48-13</t>
  </si>
  <si>
    <t>10.1</t>
  </si>
  <si>
    <t>10.2</t>
  </si>
  <si>
    <t>10.3</t>
  </si>
  <si>
    <t>10.4</t>
  </si>
  <si>
    <t>10.5</t>
  </si>
  <si>
    <t>ΕΛΕΓΧΟΣ ΘΕΡΜΟΚΡΑΣΙΑΣ</t>
  </si>
  <si>
    <t>Τήρηση θερμοκρασιών για τα ζεστά μαγειρεμένα τρόφιμα</t>
  </si>
  <si>
    <t xml:space="preserve">Θερμοκρασία τροφίμων που διατηρούνται υπό ψύξη  στους  &lt;5οC </t>
  </si>
  <si>
    <t>Θερμοκρασία τροφίμων που διατηρούνται  υπό κατάψυξη στους ≤-18οC</t>
  </si>
  <si>
    <t>Κατάλληλα θερμόμετρα καταγραφή (αν απαιτείται)για ψυγεία/καταψύκτες/θερμοθαλάμους</t>
  </si>
  <si>
    <t xml:space="preserve">Η διατήρηση της ψυκτικής αλυσίδας κατά την  παράδοση των  τροφίμων </t>
  </si>
  <si>
    <t>51-36</t>
  </si>
  <si>
    <t>35-13</t>
  </si>
  <si>
    <t>11.1</t>
  </si>
  <si>
    <t>11.2</t>
  </si>
  <si>
    <t>ΚΑΘΑΡΙΣΜΟΣ -ΑΠΟΛΥΜΑΝΣΗ</t>
  </si>
  <si>
    <t>Τα μέσα(εργαλεία) καθαρισμού διατηρούνται σε καλή κατάσταση και χρησιμοποιούνται σωστά</t>
  </si>
  <si>
    <t>Σωστή χρήση/αποθήκευση απολυμαντικών-καθαριστικών</t>
  </si>
  <si>
    <t>12.1</t>
  </si>
  <si>
    <t>12.2</t>
  </si>
  <si>
    <t>12.3</t>
  </si>
  <si>
    <t>12.4</t>
  </si>
  <si>
    <t>12.5</t>
  </si>
  <si>
    <t>ΕΙΔΙΚΕΣ ΑΠΑΙΤΗΣΕΙΣ ΓΙΑ ΜΙΚΡΗ ΕΠΕΞΕΡΓΑΣΙΑ</t>
  </si>
  <si>
    <t>Οι επιφάνειες που γίνεται η μικρή επεξεργασία είναι κατάλληλες, καθαρίζονται τακτικά &amp; διατηρούνται καθαρές .</t>
  </si>
  <si>
    <t>Τα σκεύη/εργαλεία και ο εξοπλισμός που χρησιμοποιούνται για τη μικρή επεξεργασία διατηρούνται σε καλή κατάσταση και είναι καθαρά</t>
  </si>
  <si>
    <t>Σαφής διαχωρισμός των εργασιών /εξοπλισμού (καθαρά-ακάθαρτα )</t>
  </si>
  <si>
    <t>Το Τμήμα έψησης προμαγειρεμμένων /προπαρασκευασμένων τροφίμων είναι κατάλληλα εξοπλισμένο και γίνεται σωστή εφαρμογή του χρόνου έψησης</t>
  </si>
  <si>
    <t>Ακολουθούνται οι κανόνες ορθής υγιεινής πρακτικής από το προσωπικό για τη μικρή επεξεργασία</t>
  </si>
  <si>
    <t>54 - 39</t>
  </si>
  <si>
    <t>12 - 0</t>
  </si>
  <si>
    <t>38 - 13</t>
  </si>
  <si>
    <t>18 - 9</t>
  </si>
  <si>
    <t>8 -0</t>
  </si>
  <si>
    <t xml:space="preserve">  Ε.Κ. 852/2004  Υ1γ/Γ.Ποικ47829/2017 (ΦΕΚ2161/τ.Β΄/2017) Υ.Δ.   </t>
  </si>
  <si>
    <t>Ο εξοπλισμός των τμημάτων έψησης  να είναι ανάλογος της δραστηριότητας. Ο έλεγχος της θερμοκρασίας γίνεται σε δύο σημεία του προϊόντος, χρησιμοποιούνται καθαρά και απολυμασμένα θερμόμετρα.</t>
  </si>
  <si>
    <t>Υ1γ/Γ.Ποικ47829/17  (ΦΕΚ 2161/τ.B΄/2017) Υ.Δ.</t>
  </si>
  <si>
    <t xml:space="preserve">Το Τμήμα έψησης προμαγειρεμμένων /προπαρασκευασμένων τροφίμων είναι κατάλληλα εξοπλισμένο και γίνεται σωστή εφαρμογή του χρόνου έψησης </t>
  </si>
  <si>
    <t>Τα σκεύη, εργαλεία και περιέκτες που χρησιμοποιούνται για τη διάθεση- σερβίρισμα των τροφίμων πρέπει να φυλάσσονται καθαρά σε κατάλληλες κλειστές προθήκες για να προφυλάσσονται από ρύπους, σκόνη και μικροοργανισμούς εντός του καταστήματος. Τα σκεύη σερβιρίσματος θα πρέπει να είναι κατάλληλα και επαρκή (π.χ. ξεχωριστή λαβίδα για κάθε είδος προσφερόμενου τροφίμου) και δεν θα πρέπει να παραμένουν εντός ή πάνω στα τρόφιμα όταν δε χρησιμοποιούνται.
Τα τρόφιμα διατηρούνται σε βιτρίνες έκθεσης ή κατάλληλες κλειστές προθήκες ώστε να εμποδίζεται  η επιμόλυνσή τους από τη δράση ή την εγγύτητα του καταναλωτή π.χ.από ψηλάφιση, φτέρνισμα κ.α. Τα τρόφιμα ή ποτά που διατίθενται χύδην θα  φυλάσσονται σε κατάλληλους για τρόφιμα κλειστούς περιέκτες.Τα φρούτα και κηπευτικά μπορεί να εκτίθενται έξω από την επιχείρηση στην πρασιά ή στο πεζοδρόμιο, εφόσον ο χώρος είναι κατάλληλα προστατευμένος.</t>
  </si>
  <si>
    <t xml:space="preserve"> Σαφής διαχωρισμός των εργασιών /εξοπλισμού (καθαρά-ακάθαρτα )</t>
  </si>
  <si>
    <t xml:space="preserve">Τα  εργαλεία  που χρησιμοποιούνται για την τμηματική πώληση των τροφίμων ή καθαρισμό ή τεμαχισμό πρέπει να φυλάσσονται καθαρά σε κατάλληλες κλειστές προθήκες για να προφυλάσσονται από ρύπους, σκόνη και μικροοργανισμούς εντός του καταστήματος, να ελέγχονται αν φέρουν φθορές και σε αυτή την περίπτωση να αντικαθίστανται. Οι μηχανές άλεσης, τεμαχισμού, φρύξης, έψησης πρέπει να διατηρούνται καθαρές και ο καθαρισμός τους να εντάσσεται στο πρόγραμμα καθαρισμού της επιχείρησης. </t>
  </si>
  <si>
    <t xml:space="preserve"> αρ.13, Υ1γ/Γ.Ποικ47829/17  (ΦΕΚ 2161/τ.B΄/2017) Υ.Δ.</t>
  </si>
  <si>
    <t xml:space="preserve">Τα σκεύη/εργαλεία και ο εξοπλισμός που χρησιμοποιούνται για τη μικρή επεξεργασία διατηρούνται σε καλή κατάσταση και είναι καθαρά  </t>
  </si>
  <si>
    <t>Οι επιφάνειες (συμπεριλαμβανομένων των επιφανειών εξοπλισμού) που βρίσκονται σε χώρους όπου γίνεται ο χειρισμός τροφίμων, και ιδίως αυτές που έρχονται σε επαφή με τα τρόφιμα, πρέπει να διατηρούνται σε καλή κατάσταση και να μπορούν να καθαρίζονται και, όταν είναι αναγκαίο, να απολυμαίνονται εύκολα.Πάγκοι εργασίας, επιφάνειες κοπής, σκεύη κ.λπ. ανάλογα με τα πωλούμενα είδη, από κατάλληλα υλικά που
θα μπορούν να καθαρίζονται και να απολυμαίνονται ευχερώς.</t>
  </si>
  <si>
    <t xml:space="preserve">Η χρήση των καθαριστικών - απολυμαντικών να γίνεται σωστά σύμφωνα με τις φερόμενες οδηγίες χρήσης και να αποθηκεύονται σε ξεχωριστό χώρο ο οποίος φέρει την σχετική επισήμανση. Οι συσκευασίες των καθαριστικών φέρουν επισήμανση με το είδος και τη σύσταση του καθαριστικού. </t>
  </si>
  <si>
    <t>Τα εργαλεία  καθαρισμού διατηρούνται σε καλή κατάσταση χωρίς να υπάρχουν φθορές. Οι σκούπες να είναι καθαρές το ίδιο και οι σφουγγαρίστρες, τα πανιά καθαρισμού να είναι καθαρά, να μην παραμένει ακάθαρτο νερό στον κάδο μετά το σφουγγάρισμα, κλπ.                                                                                                                                                   Πρέπει να υπάρχουν κατάλληλα μέσα για τον καθαρισμό και, όταν είναι αναγκαίο, την απολύμανση των σκευών και του εξοπλισμού εργασίας.</t>
  </si>
  <si>
    <t xml:space="preserve"> ΚΑΘΑΡΙΣΜΟΣ -ΑΠΟΛΥΜΑΝΣΗ</t>
  </si>
  <si>
    <t xml:space="preserve"> Η διατήρηση της ψυκτικής αλυσίδας κατά την  παράδοση των  τροφίμων </t>
  </si>
  <si>
    <t>Θα υπάρχουν θερμόμετρα σε όλα τα ψυγεία και τις καταψύξεις/θερμοθαλάμους  και θερμόμετρα χειρός για τον έλεγχο της θερμοκρασίας των ευαλλοίωτων πρώτων υλών</t>
  </si>
  <si>
    <t xml:space="preserve"> Θερμοκρασία τροφίμων που διατηρούνται  υπό κατάψυξη στους ≤-18οC</t>
  </si>
  <si>
    <t>Οι πρώτες ύλες, τα συστατικά, τα ενδιάμεσα προϊόντα και τα τελικά προϊόντα, τα οποία ενδέχεται να προσφέρονται για την ανάπτυξη παθογόνων μικροοργανισμών ή το σχηματισμό τοξινών, πρέπει να διατηρούνται σε θερμοκρασία που δεν συνεπάγεται κίνδυνο για την υγεία. Η ψυκτική αλυσίδα δεν πρέπει να διακόπτεται.Η εσωτερική θερμοκρασία των τροφίμων θα πρέπει να είναι κάτω των 4 ° C (διατήρηση εν ψυχρώ)</t>
  </si>
  <si>
    <t xml:space="preserve">10.2 </t>
  </si>
  <si>
    <t xml:space="preserve">Τήρηση θερμοκρασιών για τα ζεστά μαγειρεμένα τρόφιμα      </t>
  </si>
  <si>
    <t>Τα οχήματα και οι περιέκτες που προορίζονται για μεταφορά τροφίμων συνιστάται να είναι μόνο για αυτή
τη χρήση. Αν μαζί με τα τρόφιμα μεταφέρονται και άλλα είδη,θα υπάρχει απομονωμένος χώρος για την αποθήκευσητους και σε καμία περίπτωση δεν θα μεταφέρονται είδη που μπορεί να επηρεάσουν τα τρόφιμα.</t>
  </si>
  <si>
    <t xml:space="preserve">α)Υ1γ/Γ.Ποικ47829/2017 (ΦΕΚ2161/τ.β΄/2017) Υ.Δ.                β)  Ε.Κ. 852/2004 </t>
  </si>
  <si>
    <t>Τα οχήματα μεταφοράς καθαρίζονται τακτικά καιτα μεταφερόμενα τρόφιμα  δεν έρχονται σε επαφή με μη τρόφιμα</t>
  </si>
  <si>
    <t>Απαγορεύεται η έκθεση των ειδών πώλησης  έξω απότην οικοδομική γραμμή του κτιρίου, στην πρασιά ή στο
πεζοδρόμιο, με εξαίρεση τα κηπευτικά και τα φρούτα,τα οποία μπορεί να εκθέτονται έξω από την επιχείρηση,
εφόσον η επιχείρηση έχει δικαίωμα χρήσης, ο χώρος είναι κατάλληλα προστατευόμενος και τούτο δεν έρχεται
σε αντίθεση με άλλες διατάξεις.</t>
  </si>
  <si>
    <t>Υ1γ/Γ.Ποικ47829/2017 (ΦΕΚ2161/τβ/2017) Υ.Δ</t>
  </si>
  <si>
    <t xml:space="preserve">Για τα προμαγειρευμένα και μαγειρεμένα τρόφιμα στιςεγκαταστάσεις αυτοεξυπηρέτησης το σύστημα σερβι-
ρίσματος πρέπει να είναι τέτοιο, ώστε οι τροφές πουπροσφέρονται να προστατεύονται από την άμεση μόλυνση που θα μπορούσε να προκύψει από την εγγύτητα ή την δράση του καταναλωτή
Οι επιχειρήσεις πρέπει να ενημερώνουν τους καταναλωτές για τυχόν ύπαρξη αλλεργιογόνων με αναρτημένους καταλόγους στην επιχείρηση τους, με επισήμανση στον κατάλογο παραγγελίας, κ.λ.π. σύμφωνα με τον ΕΚ 1169/2011 </t>
  </si>
  <si>
    <t>Τα προς πώληση  τροφίμα στις εγκαταστάσεις σερβιρίσματος   προστατεύονται από προστατευτικά καλύμματα (προστασία από την εγγύτητα του καταναλωτή)</t>
  </si>
  <si>
    <t xml:space="preserve"> Οι χώροι πώλησης ανά τμήμα είναι καθαροί</t>
  </si>
  <si>
    <t>Να υπάρχει επάρκεια χώρων και σχεδιασμός ανάλογα με τα διατιθέμενα τρόφιμα και ποτά ώστε να δια-
σφαλίζεται η υγιεινή και ασφάλεια των τροφίμων και νααποφεύγεται η διασταυρούμενη επιμόλυνση.Οι πρώτες ύλες και όλα τα συστατικά που αποθηκεύονται σε μια επιχείρηση τροφίμων πρέπει να διατηρούνται υπό κατάλληλες συνθήκες, ούτως ώστε να αποφεύγεται κάθε επιβλαβής αλλοίωση και να προφυλάσσονται από μολύνσεις.</t>
  </si>
  <si>
    <t xml:space="preserve"> Τα τρόφιμα είναι τοποθετημένα στα ράφια ανά είδος, μακριά από μη τρόφιμα (εντομοκτόνα , καθαριστικά κλπ) </t>
  </si>
  <si>
    <t xml:space="preserve">Κατάλληλος εξοπλισμός για το πλύσιμο των εργαλείων και χεριών. Θα υπάρχει ο απαραίτητος αριθμός νεροχυτών ανάλογα με την επεξεργασία του τροφίμου .Στο χώρο επεξεργασίας θα υπάρχει και ένας νιπτήρας με παροχή ζεστού και κρύου νερού, κατάλληλα εξοπλισμένος  για το πλύσιμο και στέγνωμα των χεριών των εργαζομένων </t>
  </si>
  <si>
    <t>Υ1γ/Γ.Ποικ47829/2017 (ΦΕΚ 2161/τ.β΄/2017) Υ.Δ</t>
  </si>
  <si>
    <t xml:space="preserve"> Υπάρχει νεροχύτης για το πλύσιμο των χεριών /εργαλείων όπου απιτειται</t>
  </si>
  <si>
    <t xml:space="preserve">Ο εξοπλισμός θα είναι σε καλή κατάσταση κατάλληλος για τις εκτελούμενες εργασίες χωρίς φθορές και θα καθαρίζεται τακτικά.Τα σκεύη και τα εργαλεία θα είναι από κατάλληλο υλικό για επαφή με τρόφιμα, δεν θα φέρουν φθορές, θα διατηρούνται  καθαρά και θα αποθηκεύονται κατάληλα ώστε να αποφεύγεται ο κίνδυνος μόλυνσης.          </t>
  </si>
  <si>
    <t xml:space="preserve"> Κεφάλαιο V, Ε.Κ. 852/2004</t>
  </si>
  <si>
    <t>Ο εξοπλισμός τα σκεύη/εργαλεία ανά τμήμα διατηρούνται σε καλή κατάσταση,καθαρίζονται τακτικά &amp; αποθηκεύονται</t>
  </si>
  <si>
    <t xml:space="preserve">Οι επιφάνειες που έρχονται σε επαφή με τα τρόφιμα θα είναι από κατάλληλα υλικά, μη απορροφητικά που καθαρίζονται εύκολα  και θα διατηρούνται καθαρές </t>
  </si>
  <si>
    <t xml:space="preserve">   Όλες οι επιφάνειες που έρχονται σε επαφή με τα τρόφιμα είναι κατάλληλες, καθαρίζονται τακτικά &amp; διατηρούνται καθαρές.</t>
  </si>
  <si>
    <t xml:space="preserve">Απαγορεύεται η αποθήκευση μη ασφαλών, επιβλαβών για την υγεία τροφίμων και απομακρύνονται το ταχύτερο δυνατό από την επιχείρηση. Μέχρι την απομάκρυνσή τους αποθηκεύονται σε ξεχωριστό χώρο. </t>
  </si>
  <si>
    <t>α) Αρ.14, Ε.Κ. 178/2002</t>
  </si>
  <si>
    <t xml:space="preserve">   Δεν υπάρχουν αλλοιωμένα μη ασφαλή τρόφιμα</t>
  </si>
  <si>
    <t xml:space="preserve">Τα αποθηκευμένα τρόφιμα και τα τρόφιμα προς πώληση θα τοποθετούνται  σύμφωνα με το FIFO.
</t>
  </si>
  <si>
    <t>Υ1γ/Γ.Ποικ47829/2017 (ΦΕΚ2161/τ.β΄/2017) Υ.Δ.</t>
  </si>
  <si>
    <t>Τα υλικά καθαρισμού και απολύμανσης καθώς και τυχόν τοξικά υλικά  θα αποθηκεύονται σε ξεχωριστό χώρο ιδιαίτερο ο οποίος θα κλειδώνει.</t>
  </si>
  <si>
    <t xml:space="preserve"> Κεφ.ΙΧ, Ε.Κ. 852/2004 </t>
  </si>
  <si>
    <t>κεφ.v του ΕΚ 852/04, Υ1γ/Γ.Ποικ47829/2017 (ΦΕΚ2161/τ.β΄/2017) Υ.Δ</t>
  </si>
  <si>
    <t xml:space="preserve">Τα ψυγεία ,οι καταψύκτες και οι ψυκτικοί θάλαμοι είναι καθαροί και δε φέρουν φθορές </t>
  </si>
  <si>
    <t>Τα υλικά συσκευασίας και τα σκεύη μιας χρήσεως θα αποθηκεύονται κατά τρόπο που θα προστατεύονται από επιμολύνσεις από το περιβάλλον και με τάξη ώστε να αποφεύγονται φθορές στη συσκευασία τους και αλλοιώσεις</t>
  </si>
  <si>
    <t>Υ1γ/Γ.Ποικ47829/2017 (ΦΕΚ2161/τ.β΄/2017) Υ.Δ</t>
  </si>
  <si>
    <t xml:space="preserve">  Η αποθήκευση /χειρισμός των συσκευασιών,σκευών μιας χρήσης γίνεται με υγιεινό τρόπο</t>
  </si>
  <si>
    <t xml:space="preserve">Τοποθέτηση των ληγμένων τροφίμων σε διαχωρισμένο χώρο όπου φέρει και την κατάλληλη επισήμανση.  Πρέπει να  προβλέπεται  ιδιαίτερος χώρος για  την τοποθέτηση των  προϊόντων  που προορίζονται  για επιστροφή, καταστροφή κλπ κατά τρόπο ώστε να μην επηρεάζονται τα ασφαλή τρόφιμα .
</t>
  </si>
  <si>
    <t>α) Aρ.13, παρ. ΔΙΕΠΠΥ 91354/17 (ΦΕΚ2983/τβ)                                  β) Ν. 4235 (ΦΕΚ 32/τ.Α΄/11-02-14                               γ)  Άρθ.11 της Υ1γ / 47829 /17 (Φ.Ε.Κ 2161/17 τ.β΄) Υγ.  Δ/ξης</t>
  </si>
  <si>
    <t xml:space="preserve"> Ξεχωριστή επισήμανση /αποθήκευση ληγμένων τροφίμων</t>
  </si>
  <si>
    <t xml:space="preserve">Τα τρόφιμα θα είναι τοποθετημένα κατά είδος (ζωικά, φυτικά, σύνθετα τρόφιμα) και κατά κατηγορία(θερμοκρασία περιβάλλοντος, ψύξη, κατάψυξη) . </t>
  </si>
  <si>
    <t xml:space="preserve"> Παρ. ΙΧ,  ΕΚ 852/2004 </t>
  </si>
  <si>
    <t xml:space="preserve"> Τα τρόφιμα είναι τοποθετημένα ανά είδος /κατηγορία  έτσι ώστε να μην  υπάρχει διασταυρούμενη επιμόλυνση </t>
  </si>
  <si>
    <t>Το κάθε είδοσ τροφίμου να αποθηκεύεται σύμφωνα με τις οδηγίες του παρασκευαστή και ανάλογα με το είδος του τροφίμου (ψύξη, κατάψυξη, συνθήκες περιβάλλοντος κλπ)</t>
  </si>
  <si>
    <t xml:space="preserve">α) Άρθ. 5 &amp; 14  της Υ1γ/47829/17 (Φ.Ε.Κ 2161/17 τ.β΄) Υγ.  Δ/ξης,     β)  Παρ. ΙΧ,  ΕΚ 852/2004 </t>
  </si>
  <si>
    <t xml:space="preserve"> Αποθήκευση σε συνθηκές θερμοκρασίας - υγρασίας ανάλογα με το είδος του τροφίμου</t>
  </si>
  <si>
    <t>Τα τρόφιμα θα είναι τοποθετημένα έτσι ώστε να υπάρχει απόσταση από το δάπεδο, τους τοίχους και την οροφή.</t>
  </si>
  <si>
    <t xml:space="preserve">Ο αερισμός των χώρων αποθήκευσης επιτυγχάνεται με φυσικά ή τεχνητά μέσα για την αποφυγή υγρασίας - υψηλής θερμοκρασίας. Κατά τον φυσικό αερισμό τα παράθυρα θα καλύπτονται με σίτα Νο 16. Τα ανοίγματά του τεχνητού αερισμού του θα καλύπτονται από προστατευτικό κάλυμμα. </t>
  </si>
  <si>
    <t xml:space="preserve"> Ο  χώρος είναι καλά αεριζόμενος και στην κατάλληλη θερμοκρασία. Τα ανοίγματα εξαερισμού φέρουν  προστατευτικό κάλυμα.</t>
  </si>
  <si>
    <t>Ο χώρος της παραλαβής των προϊόντων πρέπει να είναι επαρκής για τις ανάγκες της επιχείρησης και σε καμιά περίπτωση να μην παραμένουν τρόφιμα στον εξωτερικό χώρο και εκτός ψυκτικής αλυσίδας. Η εξωτερική πόρτα του χώρου παραλαβής των προϊόντων να κλείνει ερμητικά.</t>
  </si>
  <si>
    <t>Ο χώρος παραλαβής των προϊόντων είναι επαρκής, καθαρός και προστατεύεται από το εξωτερικό περιβάλλον</t>
  </si>
  <si>
    <t>Σε κάθε περίπτωση δεν επιτρέπεται η αποθήκευση τροφίμων και ποτών με χημικά  και γεωργικά φάρμακα.</t>
  </si>
  <si>
    <t xml:space="preserve"> Άρθ.12, §1  της Υ1γ/47829/17 (Φ.Ε.Κ 2161/17 τ.β΄) Υγ.  Δ/ξης</t>
  </si>
  <si>
    <t xml:space="preserve"> Δεν υπάρχει επαφή μεταξύ παγίδων, εντομοκτόνων &amp; τροφίμων</t>
  </si>
  <si>
    <t xml:space="preserve">Θα πρέπει να καθορίζεται από την επιχείρηση ποιες πόρτες και παράθυρα θα ανοίγουν προς το ύπαιθρο και, αναλόγως των αναγκών, να χρησιμοποιούνται σε αυτά τεχνητοί φραγμοί όπως πλέγματα (σίτα Νο16), αεροκουρτίνες ή άλλα ισοδύναμα μέσα για την αποτροπή εισόδου εντόμων υγειονομικής σημασίας,  τρωκτικών &amp;  πτηνών εντός της επιχείρησης τροφίμων. </t>
  </si>
  <si>
    <t>Άρθ.5, §4  της Υ1γ /47829/17 (Φ.Ε.Κ 2161/17 τ.β΄) Υγ.  Δ/ξης</t>
  </si>
  <si>
    <t>Οι χώροι της επιχείρησης, τα τρόφιμα και ποτά θα προφυλάσσονται από τρωκτικά, έντομα ή άλλα ζώα οικόσιτα ή μη.</t>
  </si>
  <si>
    <t xml:space="preserve"> Άρθ.12, §1 της Υ1γ /47829/17 (Φ.Ε.Κ 2161/17 τ.β΄) Υγ.  Δ/ξης</t>
  </si>
  <si>
    <t xml:space="preserve"> ΕΛΕΓΧΟΣ ΕΝΤΟΜΩΝ- ΤΡΩΚΤΙΚΩΝ</t>
  </si>
  <si>
    <t>Ο πάγος  που θα χρησιμοποιείται για ανάμειξη με τρόφιμα και ποτά  θα αποθηκεύεται όπως τα τρόφιμα που είναι έτοιμα για κατανάλωση. Θα λαμβάνονται τα απαραίτητα μέτρα έτσι ώστε να αποφεύγεται η επιμόλυνση με οποιονδήποτε τρόπο από το περιβάλλον, τον εξοπλισμό, τους εργαζόμενους ή άλλα τρόφιμα. Αν υπάρχει μηχανή παρασκευής πάγου, αυτή πρέπει να είναι εγκατεστημένη σε χώρο εντός της επιχείρησης που δε θα επιτρέπει την επιμόλυνση του πάγου.  Οι λαβίδες ή σέσουλες που χρησιμοποιούνται για τη λήψη του πάγου θα είναι από κατάλληλο, ανθεκτικό υλικό και θα διατηρούνται καθαρές. Οι λαβίδες ή σέσουλες δεν επιτρέπεται να αποθηκεύονται σε επαφή με τον πάγο, αλλά εντός κλειστών καθαρών περιεκτών.</t>
  </si>
  <si>
    <t xml:space="preserve">Το νερό θα πρέπει να είναι κατάλληλο για ανθρώπινη κατανάλωση και να πληροί τους όρους της κείμενης νομοθεσίας. Στις περιοχές που υπάρχει δημοτικό δίκτυο ύδρευσης, το νερό της επιχείρησης πρέπει να προέρχεται από αυτό και  να αποδεικνύεται με την τήρηση στο αρχείο της επιχείρησης, αντιγράφου του πιο πρόσφατου λογαριασμού. Αν το νερό προέρχεται από ιδιωτική πηγή/γεώτρηση ή μεταφέρεται και αποθηκεύεται σε δεξαμενές, θα πρέπει να υποβάλλεται σε ενδεχόμενη επεξεργασία, ώστε να ανταποκρίνεται στις απαιτήσεις του νερού ανθρώπινης κατανάλωσης πριν χρησιμοποιηθεί και αυτό να αποδεικνύεται </t>
  </si>
  <si>
    <t>α) Άρθ.5, §5 της Υ1γ /47829/17 (Φ.Ε.Κ 2161/17 τ.β΄) Υγ.  Δ/ξης                  β) Κ.Υ.Α. Γ1(δ) / ΓΠ οικ. 67322(ΦΕΚ3282/19-09-2017)</t>
  </si>
  <si>
    <t xml:space="preserve"> ΥΔΡΕΥΣΗ-ΠΑΓΟΣ</t>
  </si>
  <si>
    <t xml:space="preserve"> Άρθ. 8 της Υ1γ /47829/17      (Φ.Ε.Κ 2161/17 τ.β΄) Υγ.  Δ/ξης</t>
  </si>
  <si>
    <t>α)  Άρθ. 8 της Υ1γ /47829/17 (Φ.Ε.Κ 2161/17 τ.β΄) Υγ.  Δ/ξης                                     β)Παρ ΙΙ,  ΚΕΦ. VIΙI  Ε.Κ.852/2004.</t>
  </si>
  <si>
    <t xml:space="preserve"> Άρθ. 8 της Υ1γ /47829/17       (Φ.Ε.Κ 2161/17 τ.β΄) Υγ.  Δ/ξης</t>
  </si>
  <si>
    <t>Ο εργαζόμενος πρέπει να φορά κατάλληλο, καθαρό και, όταν είναι αναγκαίο, προστατευτικό ρουχισμό.</t>
  </si>
  <si>
    <t>α)  Άρθ. 8 της Υ1γ /47829/17 (Φ.Ε.Κ 2161/17 τ.β΄) Υγ. Δ/ξης                                     β) Παρ ΙΙ, ΚΕΦ. VIΙI,  Ε.Κ.  852/2004</t>
  </si>
  <si>
    <t>Σε όλες τις επιχειρήσεις που απαιτείται ενδυμασία εργασίας και απασχολούν έως  έξι (6) άτομα προσωπικό, κατά βάρδια, απαιτείται η ύπαρξη ενός ερμαρίου για κάθε εργαζόμενο για τη φύλαξη της στολής εργασίας και των προσωπικών του ειδών. Τα ερμάρια δεν θα έχουν άμεση επαφή με τους χώρους των τροφίμων. Στις επιχειρήσεις που απασχολούν επτά (7) και άνω άτομα προσωπικό, κατά βάρδια, απαιτείται η ύπαρξη χώρου αποδυτηρίων, εντός του οποίου θα υπάρχουν ερμάρια -ένα (1) ανά εργαζόμενο -  και ο οποίος θα πρέπει να είναι διαφορετικός για κάθε φύλο.</t>
  </si>
  <si>
    <t xml:space="preserve"> Άρθ.5, §12 της Υ1γ /47829/17 (Φ.Ε.Κ 2161/17 τ.β΄) Υγ.  Δ/ξης</t>
  </si>
  <si>
    <t>Ο καθαρισμός και η απολύμανση των αποχωρητηρίων και των προθαλάμων τους να γίνεται με ευθύνη του καταστηματάρχη ή του νόμιμου εκπροσώπου του. Θα ορίζεται υπεύθυνος καθαριότητας. Όπου επιτρέπεται η τοποθέτηση των χημικών - βιολογικών αποχωρητηρίων, πρέπει να διασφαλίζεται η προστασία της Δημόσιας Υγείας, η διάθεση των λυμάτων τους να γίνεται σύμφωνα με την ισχύουσα νομοθεσία και να καθαρίζονται σε καθημερινή βάση. Να υπάρχει βεβαίωση πιστοποίησης της εταιρείας κατασκευής καθώς και βεβαίωση του τρόπου μεταφοράς και διάθεσης των λυμάτων σε αδειοδοτημένη  εγκατάσταση επεξεργασίας λυμάτων.</t>
  </si>
  <si>
    <t>Άρθ.5, §11 της Υ1γ/47829/17 (Φ.Ε.Κ 2161/17 τ.β΄) Υγ.  Δ/ξης</t>
  </si>
  <si>
    <t>Όλοι οι χώροι των αποχωρητηρίων και των προθαλάμων τους να φωτίζονται και να αερίζονται επαρκώς, είτε φυσικά είτε τεχνητά. Για τον τεχνητό εξαερισμό θα τοποθετείται υποχρεωτικά κατάλληλη εγκατάσταση εξαερισμού (σωλήνας απαγωγής επαρκούς διαμέτρου με εξαεριστήρα) και σίτα Νο 16 στα ανοίγματα του εξαερισμού. Όταν δεν υπάρχει δυνατότητα φυσικού εξαερισμού απαιτείται αυτόνομο σύστημα τεχνητού εξαερισμού στα αποχωρητήρια. Σε όλες τις περιπτώσεις ο εξαερισμός γίνεται προς τον εξωτερικό χώρο.</t>
  </si>
  <si>
    <t>Άρθ.5, §11 της Υ1γ /47829/17 (Φ.Ε.Κ 2161/17 τ.β΄) Υγ.  Δ/ξης</t>
  </si>
  <si>
    <t>Ο υπεύθυνος της επιχείρησης θα  πρέπει  άμεσα με ευθύνη του να απομακρύνει από το χώρο παρασκευής και προσφοράς τροφίμων τα υπολείμματα τροφίμων, άλλα απορίμματα και μη εδώδιμα υποπροιόντα ανάλογα με το χαρακτήρα τους, εξασφαλίζοντας ότι δεν αποτελούν πηγή μόλυνσης για τους χώρους της επιχείρησης και τα άλλα τρόφιμα. Τρόφιμα που μπορούν να επαναχρησιμοποιηθούν θα πρέπει να φέρουν επισήμανση με την πρώτη ημερομηνία χρήσης τους και να διατηρούνται σε κατάλληλες συνθήκες (ψυγείο, περιβάλλον, κλπ).                                                                                       
Να υπάρχει κατάλληλος χώρος με ιδιαίτερη σήμανση για τα προς επιστροφή τρόφιμα.</t>
  </si>
  <si>
    <t>Παρ VΙ, Ε.Κ. 852/2004</t>
  </si>
  <si>
    <t xml:space="preserve">Τα απορρίμματα τροφίμων,  τα μη εδώδιμα υποπροϊόντα  και τα άλλα απορρίμματα πρέπει να απομακρύνονται το ταχύτερο από τους χώρους όπου υπάρχουν τρόφιμα, ώστε να αποφεύγεται η συσσώρευση τους. </t>
  </si>
  <si>
    <t>Παρ. VΙ, Ε.Κ. 852/2004</t>
  </si>
  <si>
    <t xml:space="preserve"> Τακτική απομάκρυνση στερεών αποβλήτων</t>
  </si>
  <si>
    <t>α)  Άρθ.5 της Υ1γ / 47829  /17 (Φ.Ε.Κ 2161/17 τ.β΄) Υγ.  Δ/ξης                                        β) Παρ ΙΙ, ΚΕΦ. VI, Ε.Κ. 852/2004</t>
  </si>
  <si>
    <t>Όταν υπάρχει κεντρικό αποχετευτικό δίκτυο, η σύνδεση με αυτό είναι υποχρεωτική. Όταν δεν υπάρχει αποχετευτικό δίκτυο εφαρμόζονται οι διατάξεις του εκάστοτε ισχύοντος Πολεοδομικού Κανονισμού.  Το αποχετευτικό σύστημα της επιχείρησης κατασκευάζεται κατά τρόπο που να διασφαλίζει ότι δεν επιμολύνονται τα τρόφιμα, άμεσα ή έμμεσα. Όταν οι αποχετευτικοί αγωγοί είναι, ολικώς ή μερικώς ανοικτοί, πρέπει να είναι σχεδιασμένοι κατά τρόπο ώστε να διασφαλίζεται ότι τα απόβλητα δεν ρέουν από μολυσμένο χώρο προς ένα καθαρό χώρο, ιδιαίτερα σε χώρο που γίνεται χειρισμός τροφίμων και που ενδέχεται να παρουσιαστεί υψηλός κίνδυνος για τον τελικό καταναλωτή. Η κατασκευή του  αποχετευτικού δικτύου πρέπει να αποκλείει περιπτώσεις αντεπιστροφής λυμάτων.  Οι αγωγοί αποχέτευσης και γενικά το σύστημα αποχέτευσης της μονάδας επαρκούν για τις ανάγκες μέγιστης λειτουργίας της επιχείρησης. Όλο το σύστημα αποχέτευσης συντηρείται τακτικά ώστε να εξασφαλίζεται η καλή λειτουργία του. Στις περιπτώσεις ύπαρξης βόθρου οι επιχειρήσεις διατηρούν παραστατικά εκκένωσης του βόθρου στο αρχείο τους.</t>
  </si>
  <si>
    <t>α)  Άρθ.5, §7 της Υ1γ / 47829  /17 (Φ.Ε.Κ 2161/17 τ.β΄) Υγ.  Δ/ξης                                        β) Παρ. ΙΙ, ΚΕΦ. VI,  Ε.Κ.  852/2004</t>
  </si>
  <si>
    <t xml:space="preserve">  ΑΠΟΧΕΤΕΥΣΗ  - ΑΠΟΡΡΙΜΜΑΤΑ</t>
  </si>
  <si>
    <t>Πρέπει να υπάρχει επαρκής αριθμός νιπτήρων εγκατεστημένων στα κατάλληλα σημεία και προοριζομένων ειδικά για το πλύσιμο των χεριών. Οι νιπτήρες πρέπει να λειτουργούν με υγειονομικά αποδεκτό τρόπο (ποδοκίνητη βρύση, βρύση με φωτοκύτταρο κλπ.), να είναι εφοδιασμένοι με ζεστό και κρύο τρεχούμενο νερό και με υλικά για τον καθαρισμό των χεριών και το υγιεινό τους στέγνωμα. Όταν είναι αναγκαίο, οι χώροι για το πλύσιμο των τροφίμων πρέπει να είναι χωριστά από τις εγκαταστάσεις πλυσίματος των χεριών, εξαιρούνται οι  επιχειρήσεις λιανικού εμπορίου που πωλούν μόνο τυποποιημένα τρόφιμα.</t>
  </si>
  <si>
    <t xml:space="preserve"> α)  Άρθ. 14 της Υ1γ / 47829  /17 (Φ.Ε.Κ 2161/17 τ.β΄) Υγ.  Δ/ξης                    β) Ο Κανονισμός (Ε. Κ.) 852/2004, Παραρτ.ΙΙ,Κεφ.Ι</t>
  </si>
  <si>
    <t>Πρέπει να υπάρχουν κατάλληλα και επαρκή μέσα φυσικού ή μηχανικού αερισμού ώστε όλοι οι χώροι να αερίζονται επαρκώς για την πρόληψη της αερογενούς μετάδοσης λοιμογόνων παραγόντων αλλά και για να δημιουργείται ευχάριστη ατμόσφαιρα για τους θαμώνες και τους εργαζόμενους. Πρέπει να αποφεύγεται η μηχανική ροή αέρα από μολυσμένους σε καθαρούς χώρους.Τα συστήματα εξαερισμού πρέπει να κατασκευάζονται κατά τρόπο που να προσφέρουν εύκολη πρόσβαση σε φίλτρα και άλλα εξαρτήματα που χρειάζονται καθαρισμό ή αντικατάσταση.  Ο εξαερισμός γίνεται προς τον εξωτερικό χώρο. Στα παράθυρα που χρησιμοποιούνται για τον φυσικό αερισμό των χώρων της επιχείρησης καθώς και στα ανοίγματα του τεχνητού εξαερισμού θα τοποθετούνται τεχνητοί φραγμοί όπως πλέγματα (σίτα Νο 16) για την αποτροπή εισόδου εντόμων υγειονομικής σημασίας και πτηνών εντός της επιχείρησης.</t>
  </si>
  <si>
    <t>α)  Άρθ.5, § 9 της Υ1γ /47829/17 (Φ.Ε.Κ 2161/17 τ.β΄) Υγ.  Δ/ξης                                              β) Ο Κανονισμός (Ε. Κ.) 852/2004, Παραρτ.ΙΙ, Κεφ.Ι</t>
  </si>
  <si>
    <t>Οι επιχειρήσεις να εξασφαλίζουν επαρκή φυσικό ή και τεχνητό φωτισμό σε όλους τους χώρους τους.  Τα καλύμματα των λαμπτήρων πρέπει να μπορούν να αφαιρούνται προκειμένου να καθαρίζονται.</t>
  </si>
  <si>
    <t>§8 Άρθ.5 της Υ1γ / 47829  /17 (Φ.Ε.Κ 2161/17 τ.β΄) Υγ.  Δ/ξης</t>
  </si>
  <si>
    <t>Σε όλους τους χώρους οι πόρτες να είναι καλής κατασκευής, κατά προτίμηση, λείας επιφάνειας ώστε να μπορούν να καθαρίζονται αποτελεσματικά και να μην ευνοούν τη δημιουργία οξειδώσεων. Όταν οι πόρτες χρησιμοποιούνται για το διαχωρισμό χώρων ανόμοιου επιπέδου υγιεινής (π.χ. αποχωρητήρια από αίθουσα πελατών, κουζίνα από αίθουσα πελατών, αίθουσα πελατών από υπαίθριο χώρο κλπ), πρέπει να είναι εφοδιασμένες με μηχανισμό επαναφοράς ή άλλο μηχανισμό αυτόματου κλεισίματος.</t>
  </si>
  <si>
    <t>Άρθ.5 § 4 της Υ1γ / 47829  /17 (Φ.Ε.Κ 2161/17 τ.β΄) Υγ.  Δ/ξης</t>
  </si>
  <si>
    <t xml:space="preserve">Σε όλους τους χώρους τα παράθυρα να είναι καλής κατασκευής, κατά προτίμηση λείας επιφάνειας ώστε να μπορούν να καθαρίζονται αποτελεσματικά και να μην ευνοούν τη δημιουργία οξειδώσεων. Για την χρήση του παραθύρου ως μέσω φυσικού αερισμού της επιχείρησης, πρέπει να εξασφαλίζονται  η αποτροπή εισόδου εντόμων υγειονομικής σημασίας και τρωκτικών, η αποτροπή εισόδου σκόνης και  η αποτροπή όχλησης των περιοίκων.  Θα πρέπει να καθορίζεται από την επιχείρηση ποιά παράθυρα θα ανοίγουν προς το ύπαιθρο και, αναλόγως των αναγκών, να χρησιμοποιούνται σε αυτά τεχνητοί φραγμοί όπως πλέγματα, αεροκουρτίνες ή άλλα ισοδύναμα μέσα. </t>
  </si>
  <si>
    <t>§ 4 Άρθ.5 της Υ1γ / 47829  /17 (Φ.Ε.Κ 2161/17 τ.β΄) Υγ.  Δ/ξης</t>
  </si>
  <si>
    <t>α) Άρθ.5 § 4 της Υ1γ /47829/17 (Φ.Ε.Κ 2161/17 τ.β΄) Υγ.  Δ/ξης                                       β) Παραρτ ΙΙ, Ε.Κ. 852/2004</t>
  </si>
  <si>
    <t xml:space="preserve">Στον περιβάλλοντα χώρο της επιχείρησης να μην υπάρχουν πηγές μόλυνσης    (συσσώρευση παλιών και άχρηστων αντικειμένων, ξερά χόρτα, αδρανή υλικά, απορρίμματα, ανοιχτά φρεάτια, στάσιμα νερά κ.α που δύνανται να προσελκύσουν αδέσποτα ζώα, πτηνά και να αποτελέσουν ευνοϊκό περιβάλλον για την ανάπτυξη τρωκτικών και εντόμων υγειονομικής σημασίας) </t>
  </si>
  <si>
    <t>Υ.Δ (ΦΕΚ 275/τ.Β/10-12-1938) Υγειονομικός Κανονισμός Αττικοβοιωτίας άρθρο 22.</t>
  </si>
  <si>
    <t xml:space="preserve"> ΠΕΡΙΒΑΛΛΟΝ &amp; ΕΓΚΑΤΑΣΤΑΣΗ</t>
  </si>
  <si>
    <t xml:space="preserve"> Περιέχει τα στοιχεία των προμηθευτών της επιχείρησης και υπάρχουν τα σχετικά συνοδευτικά δελτία αποστολής των προϊόντων και πρώτων υλών, τα απαιτούμενα στοιχεία για τον έλεγχο της ιχνηλασιμότητας (στοιχεία προμηθευτή, πχ.όνομα, δ/νση, ΑΦΜ).</t>
  </si>
  <si>
    <t>α) Άρθ.6 της Υ1γ / 47829  /17 (Φ.Ε.Κ 2161/17 τ.β΄) Υγ.  Δ/ξης                                         β) Άρθρο 18, Καν. 178/2002</t>
  </si>
  <si>
    <t>Περιέχει τα στοιχεία τεκμηρίωσης της παρακολούθησης της θερμοκρασίας σε όλα τα στάδια (ψυγεία, καταψύκτες, θερμοθάλαμοι, μαγείρεμα, κ.λπ.).</t>
  </si>
  <si>
    <t>Περιέχει τη σύμβαση με αδειοδοτημένη εταιρεία καταπολέμησης εντόμων και τρωκτικών, τις εγκρίσεις κυκλοφορίας και τις τεχνικές προδιαγραφές των σκευασμάτων που χρησιμοποιούνται, το πρόγραμμα καταπολέμησης τρωκτικών και εντόμων, κάτοψη ή σκαρίφημα της επιχείρησης όπου θα απεικονίζονται οι δολωματικοί σταθμοί ή οι σταθμοί παρακολούθησης που έχουν τοποθετηθεί και τα έντυπα αποτελεσματικότητας / τεκμηρίωσης των εφαρμογών.</t>
  </si>
  <si>
    <t xml:space="preserve">α)  Άρθ.6 της Υ1γ / 47829  /17 (Φ.Ε.Κ 2161/17 τ.β΄) Υγ.  Δ/ξης                                              β)Παρ. ΙΙ, ΚΕΦ. IΧ του  Κανονισμού  852/2004, </t>
  </si>
  <si>
    <t>Περιέχει το πρόγραμμα καθαρισμού και απολύμανσης της επιχείρησης τροφίμων και ποτών καθώς και των οχημάτων μεταφοράς τροφίμων και ποτών, τα χρησιμοποιούμενα καθαριστικά και απολυμαντικά, με τα αντίστοιχα πιστοποιητικά, για τη χρήση τους, σε χώρους τροφίμων.</t>
  </si>
  <si>
    <t>Περιέχει αποδεικτικά στοιχεία του τρόπου υδροδότησης της επιχείρησης και όπου απαιτείται αποτελέσματα δειγματοληψίας.</t>
  </si>
  <si>
    <t xml:space="preserve">Άρθ. 6 της Υ1γ / 47829 /17 (Φ.Ε.Κ 2161/17 τ.β΄) Υγ.  Δ/ξης </t>
  </si>
  <si>
    <t>Περιέχει αποδεικτικό υποβολής γνωστοποίησης ή άδεια λειτουργίας , κατόψεις/ τομές σχεδιαγραμμάτων μηχανικού και διαγράμματα ροής των εργασιών της επιχείρησης με περιγραφική έκθεση όπου απαιτείται.(σε περιπτώσεις ύπαρξης παρασκευαστηρίου)</t>
  </si>
  <si>
    <t>Άρθ.5 &amp; 6 της Υ1γ / 47829  /17 (Φ.Ε.Κ 2161/17 τ.β΄) Υγ.  Δ/ξης</t>
  </si>
  <si>
    <t xml:space="preserve">Περιέχει αντίγραφο κατάστασης απασχολούμενου προσωπικού, πιστοποιητικά υγείας του προσωπικού καθώς και πιστοποιητικά εκπαίδευσης αυτών, σε θέματα υγιεινής και ασφάλειας των τροφίμων, σύμφωνα με το επίπεδο που αντιστοιχεί σε κάθε ειδικότητα, όπως προβλέπεται στην εκάστοτε ισχύουσα Εθνική Νομοθεσία, ΥΑ 14708/2007(ΦΕΚ1616/τβ/17-8-2007), όπως ισχύει κάθε φορά.                                          </t>
  </si>
  <si>
    <t>Όλες οι επιχειρήσεις τροφίμων και ποτών υποχρεούνται να τηρούν τα κατάλληλα αρχεία τεκμηρίωσης διαδικασιών σύμφωνα με το άρθρο 5 του Κανονισμού 852/04 Ε.Ε, ανάλογα με τη φύση και το μέγεθος της επιχείρησης.</t>
  </si>
  <si>
    <t xml:space="preserve">Άρθ. 6 της Υ1γ/47829/17 (Φ.Ε.Κ 2161/17 τ.β΄) Υγ. Δ/ξης </t>
  </si>
  <si>
    <t>Τα τρόφιμα θα μεταφέρονται κατά τρόπο ώστε να μηνεπιμολύνονται ή υποβαθμίζονται από εξωγενείς παρά-
γοντες (περιβάλλον). Όταν πρέπει να διατηρείται η αλυσίδα ψύξης και όταν μεταφέρονται ζεστά τρόφιμα, τα οχήματα ή οι περιέκτες θα πρέπει να εξασφαλίζουν τις απαιτούμενες συνθήκες με κατάλληλο τρόπο (αυτοδύναμο ψυκτικό μηχάνημα,  ισοθερμική επένδυση, κ.λπ.) ανάλογα με τον προβλεπόμενο χρόνο μεταφοράς και το είδος των τροφίμων</t>
  </si>
  <si>
    <t xml:space="preserve">  α) ΕΚ852/2004                                  β) Άρθ.6 &amp; 9 της Υ1γ/47829/17 (Φ.Ε.Κ 2161/17 τ.β΄) Υγ.  Δ/ξης             </t>
  </si>
  <si>
    <t xml:space="preserve">α)Άρθ.6 της Υ1γ / 47829  /17 (Φ.Ε.Κ 2161/17 τ.β΄) Υγ.  Δ/ξης                                        β  )Παραρτ ΙΙ, ΚΕΦ.Ι του  Κανονισμού  852/2004, </t>
  </si>
  <si>
    <t xml:space="preserve">α)Άρθ.5, §6 της Υ1γ /47829/17 (Φ.Ε.Κ 2161/17 τ.β΄) Υγ.  Δ/ξης      β) Παρ ΙΙ, ΚΕΦ. V,  Ε.Κ.852/2004 </t>
  </si>
  <si>
    <t>α)ΕΚ 852/2004                                       β)Υ1γ/47829/17 (Φ.Ε.Κ 2161/17 τ.β΄) Υγ.  Δ/ξης,</t>
  </si>
  <si>
    <t>α)  Υ1γ/Γ.Ποικ47829/2017 (ΦΕΚ 2161/τ.β΄/2017) Υ.Δ                          β) Κεφάλαιο V, Ε.Κ. 852/2004</t>
  </si>
  <si>
    <t xml:space="preserve">α)Υ1γ/Γ.Ποικ47829/2017 (ΦΕΚ2161/τ.β΄/2017) Υ.Δ.                  Β)ΕΚ 852/2004 ΠΑΡ. ΧΙ.              </t>
  </si>
  <si>
    <t>Οι χώροι όπου στεγάζονται, οι επιχειρήσεις της παρούσας παραγράφου,  πρέπει να τηρούν τους όρους υγιεινής που απαιτούνται για τον τομέα δραστηριότητας και το είδος του τροφίμου που διαχειρίζονται</t>
  </si>
  <si>
    <t>α)Υ1γ/Γ.Ποικ47829/2017 (ΦΕΚ2161/τβ/2017) Υ.Δ                      β) E.K 1169/2011</t>
  </si>
  <si>
    <t xml:space="preserve">α) Aρ.13,Υ1γ/Γ.Ποικ47829/2017 (ΦΕΚ2161/τ.β΄/2017) Υ.Δ               β) Κεφάλαιο IX, Ε.Κ. 852/2004      </t>
  </si>
  <si>
    <t>α)Ε.Κ 852/2004, β)Υ1γ/ΓΠ/οικ.47829/17</t>
  </si>
  <si>
    <t xml:space="preserve">α)Ε.Κ 852/2004, β)Υ1γ/ΓΠ/οικ.47829/17 </t>
  </si>
  <si>
    <t xml:space="preserve">α) ΕΚ 852/2004  β)Υ1γ/ΓΠ/οικ.47829/17, </t>
  </si>
  <si>
    <t xml:space="preserve">α) ΕΚ 852/2004                          β) Υ1γ/Γ.Ποικ47829/17  (ΦΕΚ 2161/τ.B΄/2017) Υ.Δ.,         </t>
  </si>
  <si>
    <t>α) Ε.Κ. 852/2004                                        β) Υ1γ/Γ.Ποικ47829/17  (ΦΕΚ 2161/τ.B΄/2017) Υ.Δ.</t>
  </si>
  <si>
    <t>α)Ε.Κ 852/2004,  β)Υ1γ/Γ.Ποικ47829/17  (ΦΕΚ  2161/τ.B΄/2017) Υ.Δ.</t>
  </si>
  <si>
    <t>α)Ε.Κ 852/2004,      β)Υ1γ/ΓΠ/οικ.47829/17 (φεκ 2161/Β)</t>
  </si>
  <si>
    <t xml:space="preserve"> ΑΡΧΕΙΑ ΤΕΚΜΗΡΙΩΣΗΣ ΔΙΑΔΙΚΑΣΙΩΝ </t>
  </si>
  <si>
    <t>Δεν υπάρχουν μη ασφαλή τρόφιμα</t>
  </si>
  <si>
    <t xml:space="preserve"> ΑΡΧΕΙΑ  ΤΕΚΜΗΡΙΩΣΗΣ ΔΙΑΔΙΚΑΣΙΩΝ</t>
  </si>
  <si>
    <t>Ποιότητα νερού</t>
  </si>
  <si>
    <t>Διαδικασίες εξυγίανσης (καθαρισμός-απολύμανση)</t>
  </si>
  <si>
    <t>Διαδικασίες ελέγχου επιβλαβών ζώων (απεντόμωση-μυοκτονία)</t>
  </si>
  <si>
    <t>Τήρηση ψυκτικής αλυσίδας/διατήρηση σε θερμό περιβάλλον</t>
  </si>
  <si>
    <t xml:space="preserve">Ταυτοποίηση προμηθευτών/έλεγχος πρώτων υλών </t>
  </si>
  <si>
    <t>ΠΑΡΑΡΤΗΜΑ Α΄</t>
  </si>
  <si>
    <t>ΟΔΗΓΙΕΣ ΕΛΕΓΧΟΥ ΕΠΙΧΕΙΡΗΣΕΩΝ ΛΙΑΝΙΚΗΣ ΔΙΑΘΕΣΗΣ ΤΡΟΦΙΜΩΝ/ΠΟΤΩΝ</t>
  </si>
  <si>
    <t xml:space="preserve">ΣΥΝΟΛΙΚΗ ΒΑΘΜΟΛΟΓΙΑ:  </t>
  </si>
  <si>
    <t>Πλήρης συμμόρφωση/ Δεν εφαρμόζεται</t>
  </si>
  <si>
    <t>Μερική συμμόρφωση</t>
  </si>
  <si>
    <t>Μη συμμόρφωση</t>
  </si>
  <si>
    <t>Βαθμολογία</t>
  </si>
  <si>
    <t>ΣΥΝΟΛΟ</t>
  </si>
  <si>
    <t xml:space="preserve">ΣΥΝΟΛΟ ΣΗΜΑΝΤΙΚΩΝ ΣΗΜΕΙΩΝ </t>
  </si>
  <si>
    <t>Χρήση προληπτικών μέτρων (σίτες, αεροκουρτίνες, άλλοι προστατευτικού χαρακτήρα μηχανισμοί)</t>
  </si>
  <si>
    <r>
      <rPr>
        <sz val="11"/>
        <color theme="1"/>
        <rFont val="Calibri"/>
        <family val="2"/>
        <scheme val="minor"/>
      </rPr>
      <t>Δεν υπάρχουν σημάδια από έντομα, τρωκτικά, πουλιά και άλλα</t>
    </r>
    <r>
      <rPr>
        <sz val="11"/>
        <rFont val="Calibri"/>
        <family val="2"/>
        <charset val="161"/>
      </rPr>
      <t xml:space="preserve"> ζώα</t>
    </r>
  </si>
  <si>
    <t>ΣΥΝΟΛΙΚΗ ΒΑΘΜΟΛΟΓΙΑ ΕΠΙΧΕΙΡΗΣΗΣ</t>
  </si>
  <si>
    <t>ΑΠΟΤΕΛΕΣΜΑΤΑ ΕΠΙΜΕΡΟΥΣ ΕΝΟΤΗΤΩΝ</t>
  </si>
  <si>
    <t>ΥΨΗΛΟΣ ΚΙΝΔ.</t>
  </si>
  <si>
    <t>ΜΕΣΟΣ ΚΙΝΔ.</t>
  </si>
  <si>
    <t>ΧΑΜΗΛΟΣ ΚΙΝΔ.</t>
  </si>
  <si>
    <t>ΕΝΟΤΗΤΑ 1</t>
  </si>
  <si>
    <t>ΕΝΟΤΗΤΑ 2</t>
  </si>
  <si>
    <t>ΕΝΟΤΗΤΑ 3</t>
  </si>
  <si>
    <t>ΕΝΟΤΗΤΑ 4</t>
  </si>
  <si>
    <t>ΕΝΟΤΗΤΑ 5</t>
  </si>
  <si>
    <t>ΕΝΟΤΗΤΑ 6</t>
  </si>
  <si>
    <t>ΕΝΟΤΗΤΑ 7</t>
  </si>
  <si>
    <t>ΕΝΟΤΗΤΑ 8</t>
  </si>
  <si>
    <t>ΕΝΟΤΗΤΑ 9</t>
  </si>
  <si>
    <t>ΕΝΟΤΗΤΑ 10</t>
  </si>
  <si>
    <t>ΕΝΟΤΗΤΑ 11</t>
  </si>
  <si>
    <t>ΕΝΟΤΗΤΑ 12</t>
  </si>
  <si>
    <t>ΑΠΟΤΕΛΕΣΜΑ</t>
  </si>
  <si>
    <t>ΣΥΝΤΑΣΣΕΤΑΙ ΕΙΣ ΔΙΠΛΟΥΝ – ΥΠΟΓΡΑΦΕΤΑΙ ΑΠΟ ΤΟΥΣ ΕΠΙΘΕΩΡΗΤΕΣ ΚΑΙ ΤΟΝ ΕΛΕΓΧΟΜΕΝΟ ΚΑΙ ΕΝΑ ΑΝΤΙΓΡΑΦΟ ΠΑΡΑΔΙΔΕΤΑΙ ΣΤΟΝ ΕΛΕΓΧΟΜΕΝΟ</t>
  </si>
  <si>
    <t xml:space="preserve"> Υπογραφή Επιθεωρητών</t>
  </si>
  <si>
    <t xml:space="preserve">ΥΨΗΛΟΥ ΚΙΝΔΥΝΟΥ (ΥΚ):  3 ΥΚ και άνω    </t>
  </si>
  <si>
    <t>ΣΥΜΠΕΡΙΛΑΜΒΑΝΟΜΕΝΟΥ ΤΟΥ ΚΕΦΑΛΑΙΟΥ 12</t>
  </si>
  <si>
    <t>ΜΕΣΑΙΟΥ ΚΙΝΔΥΝΟΥ (ΜΚ): τουλάχιστον 4 ενότητες ΜΚ ή το πολύ 1 ενότητα ΥΚ και οποιοσδήποτε άλλος συνδυασμός ΧΚ και ΜΚ (7 ΧΚ+ 4ΜΚ +1ΥΚ)</t>
  </si>
  <si>
    <t xml:space="preserve">ΧΑΜΗΛΟΥ ΚΙΝΔΥΝΟΥ (ΧΚ): όλες οι ενότητες ΧΚ ή το πολύ 3 ΜΚ (9 ΧΚ + 3ΜΚ)  </t>
  </si>
  <si>
    <t>ΜΕΣΑΙΟΥ ΚΙΝΔΥΝΟΥ (ΜΚ):  τουλάχιστον 4 ενότητες ΜΚ ή το πολύ 1 ενότητα ΥΚ και οποιοσδήποτε άλλος συνδυασμός ΧΚ και ΜΚ (6 ΧΚ+ 4ΜΚ +1ΥΚ)</t>
  </si>
  <si>
    <t xml:space="preserve">ΧΑΜΗΛΟΥ ΚΙΝΔΥΝΟΥ (ΧΚ): όλες οι ενότητες ΧΚ ή το πολύ 3 ΜΚ (8 ΧΚ + 3ΜΚ)   </t>
  </si>
  <si>
    <t>Σε κάθε επιχείρηση υγειονομικού ενδιαφέροντος πρέπει να υπάρχει ανάλογος αριθμός αποχωρητήριων για την εξυπηρέτηση του προσωπικού και των πελατών της. Τα αποχωρητήρια και οι προθάλαμοι (επιτρέπεται κοινός προθάλαμος) πρέπει να διαθέτουν υδραυλική εγκατάσταση, συνδεδεμένη με κατάλληλο αποχετευτικό σύστημα. Θα υπάρχει επαρκής αριθμός νιπτήρων με υγειονομικά αποδεκτό μηχανισμό, οι οποίοι θα είναι εγκατεστημένοι στους προθαλάμους των αποχωρητηρίων και εφοδιασμένοι με τα απαραίτητα για το πλύσιμο και το στέγνωμα των χεριών καθώς και κατάλληλοι κάδοι απορριμμάτων. Στα αποχωρητήρια να υπάρχουν κατάλληλοι κάδοι απορριμμάτων με ποδοκίνητο μηχανισμό καθώς και άγκιστρο για τοποθέτηση προσωπικών αντικειμένων.Σε μικτές  επιχειρήσεις  τροφίμων και ποτών(λιανικής με μαζικής) που εξυπηρετούν καθήμενους πελάτες καθώς επίσης και σε υπεραγορές τροφίμων  πρέπει να υπάρχουν και αποχωρητήρια για ΑΜΕΑ σύμφωνα με την ισχύουσα Πολεοδομική Νομοθεσία όπου αυτό προβλέπεται, τα οποία δύναται να συνυπολογίζονται στον συνολικό αριθμό χώρων υγιεινής που επιβάλλονται ανά χρήση.</t>
  </si>
  <si>
    <t xml:space="preserve"> Οι εργαζόμενοι πρέπει να έχουν καλές συνήθειες και να τηρούν τους κανόνες ατομικής υγιεινής .Οι χειριστές των τροφίμων να φορούν πάντα καθαρή ποδιά, να μη φορούν κοσμήματα όπως ρολόγια, σκουλαρίκια, δακτυλίδια, βραχιόλια κ.α, να έχουν κοντά και καθαρά νύχια και όχι βαμμένα ή πρόσθετα νύχια. Να  πλένουν  τα χέρια τους και μετά το πλύσιμο των χεριών να ακολουθεί πάντα η απολύμανσή τους με κατάλληλο απολυμαντικό.
 Όταν χρησιμοποιούνται γάντια αυτά δεν υποκαθιστούν το πλύσιμο των χεριών, ενώ συνιστάται να τα
αλλάζουν όταν λερωθούν ή σχιστούν, ή όταν αλλάξει η εργασία ή το είδος του τροφίμου που χειρίζονται  (π.χ. από ωμό κρέας σε έτοιμο για κατανάλωση τρόφιμο).</t>
  </si>
  <si>
    <t xml:space="preserve"> Απαγορεύεται ο χειρισμός τροφίμων και η με  οποιαδήποτε ιδιότητα, είσοδος σε χώρους εργασίας με τρόφιμα οποιουδήποτε προσώπου πάσχει από νόσημα ή είναι φορέας νοσήματος που μεταδίδεται δια των τροφίμων ή προσώπου με μολυσμένα τραύματα ή πάσχει από δερματική μόλυνση, έλκη ή διάρροια  (Οι εργαζόμενοι μακροσκοπικά θα πρέπει να φαίνονται υγιείς, να μην έχουν καταρροή από τη μύτη, βήχα, εκκρίσεις από τα μάτια, να μην έχουν ανοιχτές πληγές).  Σε αυτές τις περιπτώσεις απαγορεύεται η παραμονή σε χώρους που διαχειρίζονται  τρόφιμα (π.χ. προετοιμασία,επεξεργασία, διάθεση).
 Να επιστρέφουν στην εργασία τους μόνο με ιατρική βεβαίωση.
 Να καλύπτουν τις πληγές, εγκαύματα, δερματικές μολύνσεις, με έντονα χρωματιστό αδιάβροχο επίδεσμο.</t>
  </si>
  <si>
    <t xml:space="preserve">  Ο εξοπλισμός είναι κατασκευασμένος  με κατάλληλο τρόπο και υλικά και να διατηρείται σε καλή κατάσταση, ώστε να ελαχιστοποιείται ο κίνδυνος μόλυνσης∙ Οι Ψυκτικοί  θάλαμοι είναι  ανάλογης δυναμικότητας,  φέρουν κατάλληλα υλικά επένδυσης και δάπεδα με δυνατότητα καθαρισμού και αποστράγγισης, καταγραφικά μηχανήματα θερμοκρασίας για τα ευαλοίωτα προϊόντα.</t>
  </si>
  <si>
    <t xml:space="preserve">Τα τρόφιμα στην κατάψυξη  θα φέρουν σημάνσεις με  ημερομηνία παρασκευής/διατήρησης, θερμοκρασία. Να υπάρχει καταγεγραμμένη η δραστηριότητα στο διάγραμμα ροής.
Η θερμοκρασία ελέγχεται τακτικά. Σε περίπτωση απόψυξης απαγορεύεται η εκ νέου κατάψυξη. Τα παγωτά στην κατάψυξη διατηρούνται στους&lt; -18ο C και στην ψυχόμενη βιτρίνα &lt; -14ο C.  </t>
  </si>
  <si>
    <t>Απαγορεύεται ο χειρισμός τροφίμων και η, με οποιαδήποτε ιδιότητα, είσοδος σε χώρους εργασίας με τρόφιμα οποιουδήποτε προσώπου πάσχει από νόσημα ή είναι φορέας νοσήματος που μεταδίδεται δια των τροφίμων ή προσώπου με μολυσμένα τραύματα ή πάσχει από δερματική μόλυνση, έλκη ή διάρροια. Οι εργαζόμενοι μακροσκοπικά θα πρέπει να φαίνονται υγιείς, να μην έχουν καταρροή από τη μύτη, βήχα, εκκρίσεις από τα μάτια, να μην έχουν ανοιχτές πληγές. Τηρούνται οι οδηγίες  για το πλύσιμο των χεριών των εργαζομένων καθώς και όλα τα απαραίτητα μέτρα που οφείλει να παίρνει ο εργαζόμενος προκειμένου να προστατέψει το τρόφιμο που επεξεργάζεται από πιθανή δισταυρούμενη επιμόλυνση.</t>
  </si>
  <si>
    <r>
      <t>Πρέπει να υπάρχουν επαρκείς για τις ανάγκες της επιχείρησης κάδοι απορριμμάτων, που θα διαθέτουν κάλυμμα με ποδοκίνητο ή αυτόματο (π.χ. φωτοκύτταρο) μηχανισμό ανοίγματος ή άλλο υγειονομικά αποδεκτό τρόπο.</t>
    </r>
    <r>
      <rPr>
        <sz val="11"/>
        <color indexed="8"/>
        <rFont val="Arial"/>
        <family val="2"/>
        <charset val="161"/>
      </rPr>
      <t xml:space="preserve"> Οι κάδοι απορριμμάτων θα είναι από υλικό ανθεκτικό και εύκολα καθοριζόμενο, θα τοποθετούνται σε σημεία που δε θα επηρεάζουν την υγιεινή των τροφίμων. Ο καθαρισμός των κάδων απορριμμάτων εντάσσεται στο πρόγραμμα καθαριότητας της επιχείρησης και περιλαμβάνει και απολύμανση. Να εξασφαλίζεται η έγκαιρη απομάκρυνση των απορριμμάτων ώστε να μη συσσωρεύονται στους κάδους. Τα απορρίμματα θα απομακρύνονται στο τέλος λειτουργίας κάθε ημέρας. </t>
    </r>
    <r>
      <rPr>
        <sz val="11"/>
        <rFont val="Arial"/>
        <family val="2"/>
        <charset val="161"/>
      </rPr>
      <t xml:space="preserve"> Οι χώροι αποθήκευσης απορριμμάτων πρέπει να σχεδιάζονται και να χρησιμοποιούνται κατά τρόπο που να διατηρούνται πάντοτε καθαροί και να εμποδίζεται η είσοδος ζώων καθώς και εντόμων υγειονομικής σημασίας και τρωκτικών. </t>
    </r>
  </si>
  <si>
    <r>
      <t xml:space="preserve">Οι εργαζόμενοι απαγορεύεται να καπνίζουν στις επιχειρήσεις </t>
    </r>
    <r>
      <rPr>
        <sz val="11"/>
        <color indexed="36"/>
        <rFont val="Arial"/>
        <family val="2"/>
        <charset val="161"/>
      </rPr>
      <t>.</t>
    </r>
    <r>
      <rPr>
        <sz val="11"/>
        <rFont val="Arial"/>
        <family val="2"/>
        <charset val="161"/>
      </rPr>
      <t xml:space="preserve"> Πρέπει να υπάρχουν ειδικές σημάνσεις (αυτοκόλλητες) στους χώρους που να υπενθυμίζουν στο προσωπικό τις παραπάνω καλές πρακτικές.</t>
    </r>
  </si>
  <si>
    <r>
      <t>Για προϊόντα συσκευασμένα που προσφέρονται σε θερμαινόμενες βιτρίνες αυτοεξυπηρέτησης (θερμοθαλάμους) δύναται να γίνει χρήση αυτών εφόσον τηρείται η επιθυμητή θερμοκρασία συντήρησης των προς διάθεση προϊόντων. Η εσωτερική θερμοκρασία των τροφίμων θα πρέπει  πάνω από 60 ° C. Η αναθέρμανση γίνεται σε εστία, σε φούρνο ή σε φούρνο μικροκυμάτων με βάση τη σωστή σχέση χρόνου- θερμοκρασίας μέχρι τη τελική διάθεση. Η θερμοκρασία του τμήματος του τροφίμου με τον μεγαλύτερο όγκο που αναθερμαίνεται να είναι τουλάχιστον 74</t>
    </r>
    <r>
      <rPr>
        <vertAlign val="superscript"/>
        <sz val="11"/>
        <rFont val="Arial"/>
        <family val="2"/>
        <charset val="161"/>
      </rPr>
      <t>ο</t>
    </r>
    <r>
      <rPr>
        <sz val="11"/>
        <rFont val="Arial"/>
        <family val="2"/>
        <charset val="161"/>
      </rPr>
      <t xml:space="preserve"> C για 15 λεπτά. Κατά την αναθέρμανση ανακατεύεται τακτικά το τρόφιμο για να θερμαίνεται πιο γρήγορα.Δεν θα αναθερμαίνεται τρόφιμο για δεύτερη φορά.Τα τρόφιμα που έχουν παραμείνει στη θερμοκρασία  ανάμεσα στους  5ο C μέχρι  60ο C  για δύο ώρες πρέπει να καταναλωθούν ή να μπουν στο ψυγείο. Εάν έχουν παραμείνει από δύο έως τέσσερεις ώρες πρέπει να καταναλωθούν και να μην ψυχθούν, εάν έχουν μείνει πάνω από τέσσερεις ώρες στις θερμοκρασίες από 5ο C μέχρι  60ο C απορρίπτονται. Ενδείκνυται τα μαγειρεμένα φαγητά να διατηρούνται στη ψύξη σε θερμοκρασία &lt; 5ο C για (το πολύ) πέντε μέρες συμπεριλαμβανομένου τόσο την ημέρα του μαγειρέματος όσο και την ημέρα της κατανάλωσης. Η θερμοκρασία πρέπει να ελέγχεται τακτικά. Να τίθενται σημάνσεις επί αυτών, ημερομηνία παρασκευής/διατήρησης, θερμοκρασία. Να υπάρχει καταγεγραμμένη η δραστηριότητα στο διάγραμμα ροής.</t>
    </r>
  </si>
  <si>
    <t xml:space="preserve"> Υ1γ/Γ.Ποικ47829/17  (ΦΕΚ 2161/τ.B΄/2017) Υ.Δ. </t>
  </si>
  <si>
    <r>
      <rPr>
        <sz val="11"/>
        <rFont val="Arial"/>
        <family val="2"/>
        <charset val="161"/>
      </rPr>
      <t>Αρ.13</t>
    </r>
    <r>
      <rPr>
        <sz val="11"/>
        <color indexed="8"/>
        <rFont val="Arial"/>
        <family val="2"/>
        <charset val="161"/>
      </rPr>
      <t xml:space="preserve">,Υ1γ/Γ.Ποικ47829/2017 (ΦΕΚ2161/τ.β΄/2017) Υ.Δ.                </t>
    </r>
  </si>
  <si>
    <t xml:space="preserve">Οι εργαζόμενοι φορούν κατάλληλα ρούχα εργασίας &amp; η υγεία τους είναι σε καλή κατάσταση </t>
  </si>
  <si>
    <t xml:space="preserve">Κατάλληλα θερμόμετρα καταγραφή (αν απαιτείται) για ψυγεία /καταψύκτες /θερμοθαλάμους  </t>
  </si>
  <si>
    <r>
      <t xml:space="preserve">   </t>
    </r>
    <r>
      <rPr>
        <sz val="12"/>
        <rFont val="Arial"/>
        <family val="2"/>
        <charset val="161"/>
      </rPr>
      <t>Τα μέσα (εργαλεία) καθαρισμού διατηρούνται σε καλή κατάσταση  &amp;  χρησιμοποιούνται  σωστά</t>
    </r>
  </si>
  <si>
    <t xml:space="preserve">α) ΕΚ 852/2004                                     β) Υ1γ/Γ.Ποικ47829/17  (ΦΕΚ 2161/τ.B΄/2017) Υ.Δ.       </t>
  </si>
  <si>
    <t xml:space="preserve"> Δεν υπάρχουν τρόφιμα και εξοπλισμός στον εξωτερικό χώρο της επιχείρησης εκτός περιπτώσεων που προβλέπεται</t>
  </si>
  <si>
    <t xml:space="preserve"> ΠΑΡΑΛΑΒΗ / ΑΠΟΘΗΚΕΥΣΗ</t>
  </si>
  <si>
    <t>Δεν υπάρχουν σημάδια από έντομα, τρωκτικά, πουλιά &amp; άλλα  ζώα</t>
  </si>
  <si>
    <t xml:space="preserve">Υπάρχουν αποδυτήρια/ ερμάρια  για την φυλαξη των ενδυμάτων του προσωπικού της επιχείρησης </t>
  </si>
  <si>
    <t>Κατάλληλα και επαρκή αποχωρητήρια,συμπεριλαμ-βανομένων &amp; των  ΑμΕΑ, όπου απαιτείται</t>
  </si>
  <si>
    <t xml:space="preserve">Επαρκής αριθμός κάδων απορριμμάτων / τακτικός καθαρισμός αυτών </t>
  </si>
  <si>
    <t>Το τεχνητό σύστημα εξαερισμού είναι επαρκές &amp; καθαρό και τα ανοίγματα του εξαερισμού φέρουν προστατευτικά πλάγματα</t>
  </si>
  <si>
    <t>Τα δάπεδα των επιχειρήσεων πρέπει να είναι από κατάλληλο υλικό για τη χρήση του κάθε χώρου, καλής κατασκευής, ανθεκτικό, λείο, αδιαπότιστο, μη εύθρυπτο, συνεχές, μη ολισθηρό, ανάλογα με τα φορτία και τους ρύπους που προβλέπεται ότι μπορεί να δεχθεί. Τα δάπεδα πρέπει να επιτρέπουν  επαρκή αποστράγγιση της επιφάνειας.Οι ενώσεις των δαπέδων με τους τοίχους πρέπει να αποτρέπουν τη συσσώρευση ρύπων. Κατά τον έλεγχο να είναι σε καλή κατάσταση, καθαρά, απαλλαγμένα από σκόνη και ρύπους. Οι τοίχοι πρέπει να είναι καλής κατασκευής, αδιάβροχοι και στεγανοί από υλικό που επιτρέπει τον υγρό καθαρισμό και την απολύμανση όταν είναι αναγκαίο. Να είναι κατά προτίμηση λείοι (μέχρι ύψους κατάλληλου για τις εργασίες, εκτός εάν οι υπεύθυνοι της επιχείρησης μπορούν να αποδείξουν ότι τυχόν άλλα χρησιμοποιούμενα υλικά είναι κατάλληλα) και να μην ευνοούν τη συσσώρευση σκόνης. Το υπόλοιπο τμήμα ως την οροφή μπορεί να υδροχρωματίζεται ή να ελαιοχρωματίζεται ανάλογα με τις ανάγκες. Κατά τον έλεγχο να είναι σε καλή κατάσταση, καθαροί, απαλλαγμένοι από σκόνη και ρύπους.</t>
  </si>
  <si>
    <t>Υγεία /Υγιεινή /εκπαίδευση προσωπικού</t>
  </si>
  <si>
    <r>
      <t>Ονοματεπώνυμο Επιθεωρητών</t>
    </r>
    <r>
      <rPr>
        <b/>
        <sz val="12"/>
        <color indexed="8"/>
        <rFont val="Calibri"/>
        <family val="2"/>
        <charset val="161"/>
      </rPr>
      <t>:</t>
    </r>
    <r>
      <rPr>
        <sz val="12"/>
        <color indexed="8"/>
        <rFont val="Calibri"/>
        <family val="2"/>
        <charset val="161"/>
      </rPr>
      <t xml:space="preserve"> </t>
    </r>
  </si>
  <si>
    <t>4. ΕΝΤΥΠΟ ΕΛΕΓΧΟΥ ΕΠΙΧΕΙΡΗΣΕΩΝ ΛΙΑΝΙΚΗΣ ΔΙΑΘΕΣΗΣ ΤΡΟΦΙΜΩΝ ΚΑΙ ΠΟΤΩΝ</t>
  </si>
  <si>
    <t>ΚΑΤΑΤΑΞΗ ΕΠΙΧΕΙΡΗΣΗΣ (κυκλώστε) ΧΑΜΗΛΟΥ, ΜΕΣΟΥ , ΥΨΗΛΟΥ</t>
  </si>
</sst>
</file>

<file path=xl/styles.xml><?xml version="1.0" encoding="utf-8"?>
<styleSheet xmlns="http://schemas.openxmlformats.org/spreadsheetml/2006/main" xmlns:mc="http://schemas.openxmlformats.org/markup-compatibility/2006" xmlns:x14ac="http://schemas.microsoft.com/office/spreadsheetml/2009/9/ac" mc:Ignorable="x14ac">
  <fonts count="59" x14ac:knownFonts="1">
    <font>
      <sz val="11"/>
      <color theme="1"/>
      <name val="Calibri"/>
      <family val="2"/>
      <scheme val="minor"/>
    </font>
    <font>
      <sz val="11"/>
      <color indexed="8"/>
      <name val="Calibri"/>
      <family val="2"/>
      <charset val="161"/>
    </font>
    <font>
      <sz val="11"/>
      <color indexed="8"/>
      <name val="Calibri"/>
      <family val="2"/>
      <charset val="161"/>
    </font>
    <font>
      <b/>
      <sz val="11"/>
      <color indexed="8"/>
      <name val="Calibri"/>
      <family val="2"/>
    </font>
    <font>
      <sz val="11"/>
      <name val="Calibri"/>
      <family val="2"/>
    </font>
    <font>
      <sz val="11"/>
      <name val="Calibri"/>
      <family val="2"/>
      <charset val="161"/>
    </font>
    <font>
      <b/>
      <sz val="11"/>
      <color indexed="8"/>
      <name val="Calibri"/>
      <family val="2"/>
      <charset val="161"/>
    </font>
    <font>
      <b/>
      <sz val="11"/>
      <name val="Calibri"/>
      <family val="2"/>
      <charset val="161"/>
    </font>
    <font>
      <b/>
      <sz val="14"/>
      <color indexed="8"/>
      <name val="Calibri"/>
      <family val="2"/>
      <charset val="161"/>
    </font>
    <font>
      <b/>
      <sz val="16"/>
      <color indexed="8"/>
      <name val="Calibri"/>
      <family val="2"/>
    </font>
    <font>
      <sz val="11"/>
      <color indexed="8"/>
      <name val="Calibri"/>
      <family val="2"/>
    </font>
    <font>
      <b/>
      <sz val="12"/>
      <color indexed="8"/>
      <name val="Calibri"/>
      <family val="2"/>
      <charset val="161"/>
    </font>
    <font>
      <sz val="12"/>
      <color indexed="8"/>
      <name val="Calibri"/>
      <family val="2"/>
      <charset val="161"/>
    </font>
    <font>
      <b/>
      <sz val="12"/>
      <color indexed="10"/>
      <name val="Calibri"/>
      <family val="2"/>
      <charset val="161"/>
    </font>
    <font>
      <sz val="10"/>
      <color indexed="8"/>
      <name val="Arial"/>
      <family val="2"/>
      <charset val="161"/>
    </font>
    <font>
      <sz val="11"/>
      <color theme="1"/>
      <name val="Calibri"/>
      <family val="2"/>
      <charset val="161"/>
      <scheme val="minor"/>
    </font>
    <font>
      <sz val="11"/>
      <color rgb="FFFF0000"/>
      <name val="Calibri"/>
      <family val="2"/>
      <charset val="161"/>
      <scheme val="minor"/>
    </font>
    <font>
      <b/>
      <sz val="11"/>
      <color theme="1"/>
      <name val="Calibri"/>
      <family val="2"/>
      <charset val="161"/>
      <scheme val="minor"/>
    </font>
    <font>
      <sz val="11"/>
      <color rgb="FFFF0000"/>
      <name val="Calibri"/>
      <family val="2"/>
      <charset val="161"/>
    </font>
    <font>
      <b/>
      <sz val="11"/>
      <color rgb="FF000000"/>
      <name val="Calibri"/>
      <family val="2"/>
      <charset val="161"/>
      <scheme val="minor"/>
    </font>
    <font>
      <b/>
      <sz val="12"/>
      <color rgb="FF000000"/>
      <name val="Calibri"/>
      <family val="2"/>
      <charset val="161"/>
      <scheme val="minor"/>
    </font>
    <font>
      <b/>
      <sz val="10"/>
      <color rgb="FF000000"/>
      <name val="Calibri"/>
      <family val="2"/>
      <charset val="161"/>
      <scheme val="minor"/>
    </font>
    <font>
      <sz val="11"/>
      <name val="Calibri"/>
      <family val="2"/>
      <charset val="161"/>
      <scheme val="minor"/>
    </font>
    <font>
      <b/>
      <sz val="14"/>
      <color theme="1"/>
      <name val="Calibri"/>
      <family val="2"/>
      <charset val="161"/>
      <scheme val="minor"/>
    </font>
    <font>
      <b/>
      <sz val="16"/>
      <color theme="1"/>
      <name val="Calibri"/>
      <family val="2"/>
      <scheme val="minor"/>
    </font>
    <font>
      <b/>
      <sz val="11"/>
      <name val="Calibri"/>
      <family val="2"/>
      <charset val="161"/>
      <scheme val="minor"/>
    </font>
    <font>
      <sz val="11"/>
      <color indexed="8"/>
      <name val="Calibri"/>
      <family val="2"/>
      <charset val="161"/>
      <scheme val="minor"/>
    </font>
    <font>
      <b/>
      <sz val="12"/>
      <color indexed="8"/>
      <name val="Calibri"/>
      <family val="2"/>
      <charset val="161"/>
      <scheme val="minor"/>
    </font>
    <font>
      <sz val="12"/>
      <name val="Calibri"/>
      <family val="2"/>
      <charset val="161"/>
      <scheme val="minor"/>
    </font>
    <font>
      <b/>
      <sz val="11"/>
      <color indexed="8"/>
      <name val="Calibri"/>
      <family val="2"/>
      <charset val="161"/>
      <scheme val="minor"/>
    </font>
    <font>
      <sz val="10"/>
      <name val="Calibri"/>
      <family val="2"/>
      <charset val="161"/>
      <scheme val="minor"/>
    </font>
    <font>
      <b/>
      <sz val="14"/>
      <color rgb="FF000000"/>
      <name val="Calibri"/>
      <family val="2"/>
      <charset val="161"/>
      <scheme val="minor"/>
    </font>
    <font>
      <sz val="12"/>
      <color rgb="FFFF0000"/>
      <name val="Calibri"/>
      <family val="2"/>
      <charset val="161"/>
      <scheme val="minor"/>
    </font>
    <font>
      <sz val="12"/>
      <color theme="1"/>
      <name val="Calibri"/>
      <family val="2"/>
      <charset val="161"/>
      <scheme val="minor"/>
    </font>
    <font>
      <sz val="12"/>
      <color rgb="FF000000"/>
      <name val="Calibri"/>
      <family val="2"/>
      <charset val="161"/>
      <scheme val="minor"/>
    </font>
    <font>
      <b/>
      <sz val="11"/>
      <color rgb="FFFF0000"/>
      <name val="Calibri"/>
      <family val="2"/>
      <charset val="161"/>
      <scheme val="minor"/>
    </font>
    <font>
      <sz val="14"/>
      <color theme="1"/>
      <name val="Calibri"/>
      <family val="2"/>
      <scheme val="minor"/>
    </font>
    <font>
      <b/>
      <sz val="14"/>
      <color indexed="8"/>
      <name val="Calibri"/>
      <family val="2"/>
      <charset val="161"/>
      <scheme val="minor"/>
    </font>
    <font>
      <b/>
      <sz val="12"/>
      <name val="Calibri"/>
      <family val="2"/>
      <charset val="161"/>
    </font>
    <font>
      <b/>
      <sz val="12"/>
      <color theme="1"/>
      <name val="Calibri"/>
      <family val="2"/>
      <charset val="161"/>
      <scheme val="minor"/>
    </font>
    <font>
      <b/>
      <sz val="12"/>
      <color theme="3" tint="-0.499984740745262"/>
      <name val="Calibri"/>
      <family val="2"/>
      <charset val="161"/>
      <scheme val="minor"/>
    </font>
    <font>
      <b/>
      <sz val="14"/>
      <name val="Calibri"/>
      <family val="2"/>
      <charset val="161"/>
      <scheme val="minor"/>
    </font>
    <font>
      <b/>
      <sz val="12"/>
      <color theme="6" tint="-0.499984740745262"/>
      <name val="Calibri"/>
      <family val="2"/>
      <charset val="161"/>
      <scheme val="minor"/>
    </font>
    <font>
      <b/>
      <sz val="12"/>
      <name val="Calibri"/>
      <family val="2"/>
      <charset val="161"/>
      <scheme val="minor"/>
    </font>
    <font>
      <sz val="11"/>
      <name val="Arial"/>
      <family val="2"/>
      <charset val="161"/>
    </font>
    <font>
      <sz val="11"/>
      <color indexed="8"/>
      <name val="Arial"/>
      <family val="2"/>
      <charset val="161"/>
    </font>
    <font>
      <sz val="11"/>
      <color indexed="36"/>
      <name val="Arial"/>
      <family val="2"/>
      <charset val="161"/>
    </font>
    <font>
      <sz val="11"/>
      <color theme="1"/>
      <name val="Arial"/>
      <family val="2"/>
      <charset val="161"/>
    </font>
    <font>
      <vertAlign val="superscript"/>
      <sz val="11"/>
      <name val="Arial"/>
      <family val="2"/>
      <charset val="161"/>
    </font>
    <font>
      <b/>
      <sz val="12"/>
      <color indexed="8"/>
      <name val="Arial"/>
      <family val="2"/>
      <charset val="161"/>
    </font>
    <font>
      <sz val="12"/>
      <color indexed="8"/>
      <name val="Arial"/>
      <family val="2"/>
      <charset val="161"/>
    </font>
    <font>
      <b/>
      <sz val="11"/>
      <name val="Arial"/>
      <family val="2"/>
      <charset val="161"/>
    </font>
    <font>
      <b/>
      <sz val="11"/>
      <color indexed="8"/>
      <name val="Arial"/>
      <family val="2"/>
      <charset val="161"/>
    </font>
    <font>
      <b/>
      <sz val="11"/>
      <color theme="1"/>
      <name val="Arial"/>
      <family val="2"/>
      <charset val="161"/>
    </font>
    <font>
      <sz val="12"/>
      <color theme="1"/>
      <name val="Arial"/>
      <family val="2"/>
      <charset val="161"/>
    </font>
    <font>
      <sz val="12"/>
      <name val="Arial"/>
      <family val="2"/>
      <charset val="161"/>
    </font>
    <font>
      <b/>
      <sz val="12"/>
      <color theme="1"/>
      <name val="Arial"/>
      <family val="2"/>
      <charset val="161"/>
    </font>
    <font>
      <b/>
      <sz val="14"/>
      <color indexed="8"/>
      <name val="Arial"/>
      <family val="2"/>
      <charset val="161"/>
    </font>
    <font>
      <b/>
      <sz val="12"/>
      <name val="Arial"/>
      <family val="2"/>
      <charset val="161"/>
    </font>
  </fonts>
  <fills count="1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DDDDDD"/>
        <bgColor indexed="64"/>
      </patternFill>
    </fill>
    <fill>
      <patternFill patternType="solid">
        <fgColor rgb="FFEAEAEA"/>
        <bgColor indexed="64"/>
      </patternFill>
    </fill>
    <fill>
      <patternFill patternType="solid">
        <fgColor theme="6" tint="0.59999389629810485"/>
        <bgColor indexed="64"/>
      </patternFill>
    </fill>
  </fills>
  <borders count="48">
    <border>
      <left/>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bottom/>
      <diagonal/>
    </border>
    <border>
      <left/>
      <right/>
      <top style="double">
        <color indexed="64"/>
      </top>
      <bottom style="double">
        <color indexed="64"/>
      </bottom>
      <diagonal/>
    </border>
    <border>
      <left style="double">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double">
        <color indexed="64"/>
      </left>
      <right/>
      <top/>
      <bottom style="double">
        <color indexed="64"/>
      </bottom>
      <diagonal/>
    </border>
    <border>
      <left style="medium">
        <color indexed="64"/>
      </left>
      <right style="medium">
        <color indexed="64"/>
      </right>
      <top style="double">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bottom style="double">
        <color indexed="64"/>
      </bottom>
      <diagonal/>
    </border>
    <border>
      <left style="double">
        <color theme="3" tint="-0.499984740745262"/>
      </left>
      <right style="double">
        <color theme="3" tint="-0.499984740745262"/>
      </right>
      <top style="double">
        <color theme="3" tint="-0.499984740745262"/>
      </top>
      <bottom style="double">
        <color theme="3" tint="-0.499984740745262"/>
      </bottom>
      <diagonal/>
    </border>
    <border>
      <left style="double">
        <color theme="3" tint="-0.499984740745262"/>
      </left>
      <right/>
      <top style="double">
        <color theme="3" tint="-0.499984740745262"/>
      </top>
      <bottom style="double">
        <color theme="3" tint="-0.499984740745262"/>
      </bottom>
      <diagonal/>
    </border>
    <border>
      <left/>
      <right style="double">
        <color theme="3" tint="-0.499984740745262"/>
      </right>
      <top style="double">
        <color theme="3" tint="-0.499984740745262"/>
      </top>
      <bottom style="double">
        <color theme="3" tint="-0.499984740745262"/>
      </bottom>
      <diagonal/>
    </border>
    <border>
      <left/>
      <right/>
      <top style="double">
        <color theme="3" tint="-0.499984740745262"/>
      </top>
      <bottom style="double">
        <color theme="3" tint="-0.499984740745262"/>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style="double">
        <color theme="6" tint="-0.499984740745262"/>
      </left>
      <right style="double">
        <color theme="6" tint="-0.499984740745262"/>
      </right>
      <top style="double">
        <color theme="6" tint="-0.499984740745262"/>
      </top>
      <bottom/>
      <diagonal/>
    </border>
    <border>
      <left/>
      <right style="double">
        <color theme="6" tint="-0.499984740745262"/>
      </right>
      <top style="double">
        <color theme="6" tint="-0.499984740745262"/>
      </top>
      <bottom style="double">
        <color theme="6"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351">
    <xf numFmtId="0" fontId="0" fillId="0" borderId="0" xfId="0"/>
    <xf numFmtId="0" fontId="16" fillId="0" borderId="0" xfId="0" applyFont="1" applyAlignment="1">
      <alignment wrapText="1"/>
    </xf>
    <xf numFmtId="0" fontId="15" fillId="0" borderId="0" xfId="0" applyFont="1" applyAlignment="1">
      <alignment wrapText="1"/>
    </xf>
    <xf numFmtId="0" fontId="16" fillId="0" borderId="0" xfId="0" applyFont="1"/>
    <xf numFmtId="0" fontId="0" fillId="0" borderId="0" xfId="0" applyAlignment="1">
      <alignment wrapText="1"/>
    </xf>
    <xf numFmtId="0" fontId="0" fillId="0" borderId="0" xfId="0" applyBorder="1" applyAlignment="1">
      <alignment wrapText="1"/>
    </xf>
    <xf numFmtId="0" fontId="0" fillId="0" borderId="0" xfId="0" applyBorder="1" applyAlignment="1">
      <alignment vertical="top" wrapText="1"/>
    </xf>
    <xf numFmtId="0" fontId="0" fillId="4" borderId="0" xfId="0" applyFill="1" applyAlignment="1">
      <alignment wrapText="1"/>
    </xf>
    <xf numFmtId="0" fontId="0" fillId="0" borderId="0" xfId="0" applyAlignment="1">
      <alignment horizontal="center" vertical="center" wrapText="1"/>
    </xf>
    <xf numFmtId="0" fontId="15" fillId="0" borderId="0" xfId="0" applyFont="1" applyBorder="1" applyAlignment="1">
      <alignment wrapText="1"/>
    </xf>
    <xf numFmtId="0" fontId="17" fillId="0" borderId="0" xfId="0" applyFont="1" applyAlignment="1">
      <alignment horizontal="center" vertical="center" wrapText="1"/>
    </xf>
    <xf numFmtId="0" fontId="17" fillId="0" borderId="0" xfId="0" applyFont="1" applyAlignment="1">
      <alignment horizontal="center" wrapText="1"/>
    </xf>
    <xf numFmtId="0" fontId="6" fillId="0" borderId="0" xfId="0" applyFont="1" applyAlignment="1">
      <alignment horizontal="center" vertical="center" wrapText="1"/>
    </xf>
    <xf numFmtId="0" fontId="5" fillId="0" borderId="0" xfId="0" applyFont="1" applyAlignment="1">
      <alignment wrapText="1"/>
    </xf>
    <xf numFmtId="0" fontId="4" fillId="0" borderId="0" xfId="0" applyFont="1" applyAlignment="1">
      <alignment horizontal="center" vertical="center" wrapText="1"/>
    </xf>
    <xf numFmtId="0" fontId="18" fillId="5" borderId="0" xfId="0" applyFont="1" applyFill="1" applyAlignment="1">
      <alignment vertical="center" wrapText="1"/>
    </xf>
    <xf numFmtId="0" fontId="16" fillId="5" borderId="0" xfId="0" applyFont="1" applyFill="1" applyBorder="1" applyAlignment="1">
      <alignment horizontal="center" vertical="center" wrapText="1"/>
    </xf>
    <xf numFmtId="0" fontId="20" fillId="0" borderId="0" xfId="0" applyFont="1" applyFill="1" applyBorder="1" applyAlignment="1">
      <alignment horizontal="center" vertical="top" wrapText="1"/>
    </xf>
    <xf numFmtId="0" fontId="0" fillId="0" borderId="0" xfId="0" applyFill="1" applyAlignment="1">
      <alignment wrapText="1"/>
    </xf>
    <xf numFmtId="0" fontId="0" fillId="0" borderId="0" xfId="0" applyAlignment="1">
      <alignment horizontal="center" vertical="center"/>
    </xf>
    <xf numFmtId="0" fontId="1" fillId="0" borderId="0" xfId="0" applyFont="1" applyAlignment="1">
      <alignment horizontal="left" vertical="center" wrapText="1"/>
    </xf>
    <xf numFmtId="0" fontId="0" fillId="5" borderId="0" xfId="0" applyFill="1" applyAlignment="1">
      <alignment wrapText="1"/>
    </xf>
    <xf numFmtId="0" fontId="0" fillId="0" borderId="0" xfId="0"/>
    <xf numFmtId="0" fontId="20"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0" fillId="0" borderId="0" xfId="0" applyAlignment="1">
      <alignment horizontal="center"/>
    </xf>
    <xf numFmtId="0" fontId="0" fillId="0" borderId="0" xfId="0" applyAlignment="1">
      <alignment horizontal="left" vertical="center" wrapText="1"/>
    </xf>
    <xf numFmtId="0" fontId="22" fillId="0" borderId="0" xfId="0" applyFont="1" applyAlignment="1">
      <alignment horizontal="center" vertical="center" wrapText="1"/>
    </xf>
    <xf numFmtId="0" fontId="5" fillId="5" borderId="0" xfId="0" applyFont="1" applyFill="1" applyBorder="1" applyAlignment="1">
      <alignment wrapText="1"/>
    </xf>
    <xf numFmtId="0" fontId="20" fillId="5" borderId="0" xfId="0" applyFont="1" applyFill="1" applyBorder="1" applyAlignment="1">
      <alignment horizontal="center" vertical="top" wrapText="1"/>
    </xf>
    <xf numFmtId="0" fontId="9" fillId="7" borderId="0" xfId="0" applyFont="1" applyFill="1" applyAlignment="1">
      <alignment vertical="center"/>
    </xf>
    <xf numFmtId="0" fontId="24" fillId="7" borderId="0" xfId="0" applyFont="1" applyFill="1" applyAlignment="1">
      <alignment wrapText="1"/>
    </xf>
    <xf numFmtId="0" fontId="8" fillId="2" borderId="0" xfId="0" applyFont="1" applyFill="1"/>
    <xf numFmtId="0" fontId="12" fillId="0" borderId="0" xfId="0" applyFont="1"/>
    <xf numFmtId="0" fontId="0" fillId="0" borderId="0" xfId="0" applyAlignment="1">
      <alignment horizontal="left" vertical="top" wrapText="1"/>
    </xf>
    <xf numFmtId="0" fontId="12" fillId="0" borderId="0" xfId="0" applyFont="1" applyAlignment="1">
      <alignment horizontal="left" vertical="top" wrapText="1"/>
    </xf>
    <xf numFmtId="0" fontId="0" fillId="0" borderId="0" xfId="0" applyBorder="1"/>
    <xf numFmtId="0" fontId="12" fillId="0" borderId="0" xfId="0" applyFont="1" applyBorder="1"/>
    <xf numFmtId="0" fontId="11" fillId="0" borderId="0" xfId="0" applyFont="1" applyBorder="1"/>
    <xf numFmtId="0" fontId="12" fillId="0" borderId="0" xfId="0" applyFont="1" applyBorder="1" applyAlignment="1"/>
    <xf numFmtId="0" fontId="0" fillId="0" borderId="0" xfId="0" applyFont="1" applyAlignment="1">
      <alignment horizontal="left" wrapText="1"/>
    </xf>
    <xf numFmtId="0" fontId="0" fillId="0" borderId="0" xfId="0" applyFont="1" applyAlignment="1">
      <alignment wrapText="1"/>
    </xf>
    <xf numFmtId="0" fontId="25" fillId="0" borderId="0" xfId="0" applyFont="1" applyAlignment="1">
      <alignment horizontal="center" vertical="center" wrapText="1"/>
    </xf>
    <xf numFmtId="0" fontId="26" fillId="0" borderId="0" xfId="0" applyFont="1" applyAlignment="1">
      <alignment horizontal="left" vertical="center" wrapText="1"/>
    </xf>
    <xf numFmtId="0" fontId="22" fillId="0" borderId="0" xfId="0" applyFont="1" applyFill="1" applyAlignment="1">
      <alignment horizontal="left" vertical="center" wrapText="1"/>
    </xf>
    <xf numFmtId="0" fontId="27" fillId="0" borderId="0" xfId="0" applyFont="1" applyAlignment="1">
      <alignment horizontal="left" vertical="center" wrapText="1"/>
    </xf>
    <xf numFmtId="0" fontId="28" fillId="0" borderId="0" xfId="0" applyFont="1" applyFill="1" applyAlignment="1">
      <alignment horizontal="left" vertical="center" wrapText="1"/>
    </xf>
    <xf numFmtId="16" fontId="26" fillId="0" borderId="0" xfId="0" applyNumberFormat="1" applyFont="1" applyAlignment="1">
      <alignment horizontal="left" vertical="center" wrapText="1"/>
    </xf>
    <xf numFmtId="0" fontId="26" fillId="2" borderId="0" xfId="0" applyFont="1" applyFill="1" applyAlignment="1">
      <alignment horizontal="left" vertical="center" wrapText="1"/>
    </xf>
    <xf numFmtId="0" fontId="29" fillId="0" borderId="0" xfId="0" applyFont="1" applyAlignment="1">
      <alignment horizontal="left" vertical="center" wrapText="1"/>
    </xf>
    <xf numFmtId="0" fontId="25" fillId="0" borderId="0" xfId="0" applyFont="1" applyAlignment="1">
      <alignment horizontal="left" vertical="center" wrapText="1"/>
    </xf>
    <xf numFmtId="0" fontId="30" fillId="0" borderId="0" xfId="0" applyFont="1" applyAlignment="1">
      <alignment horizontal="left" vertical="center" wrapText="1"/>
    </xf>
    <xf numFmtId="0" fontId="26" fillId="0" borderId="0" xfId="0" applyFont="1" applyAlignment="1">
      <alignment vertical="center" wrapText="1"/>
    </xf>
    <xf numFmtId="0" fontId="26" fillId="0" borderId="0" xfId="0" applyFont="1" applyAlignment="1">
      <alignment horizontal="left" vertical="top" wrapText="1"/>
    </xf>
    <xf numFmtId="0" fontId="26" fillId="0" borderId="0" xfId="0" applyFont="1" applyAlignment="1">
      <alignment horizontal="left" vertical="center"/>
    </xf>
    <xf numFmtId="0" fontId="29" fillId="0" borderId="0" xfId="0" applyFont="1" applyBorder="1" applyAlignment="1">
      <alignment horizontal="left" vertical="center" wrapText="1"/>
    </xf>
    <xf numFmtId="0" fontId="0" fillId="0" borderId="0" xfId="0" applyAlignment="1">
      <alignment horizontal="left" wrapText="1"/>
    </xf>
    <xf numFmtId="0" fontId="36" fillId="0" borderId="0" xfId="0" applyFont="1" applyAlignment="1">
      <alignment wrapText="1"/>
    </xf>
    <xf numFmtId="0" fontId="21" fillId="0" borderId="0" xfId="0" applyFont="1" applyBorder="1" applyAlignment="1">
      <alignment horizontal="left" vertical="center" wrapText="1"/>
    </xf>
    <xf numFmtId="0" fontId="0" fillId="0" borderId="0" xfId="0" applyAlignment="1">
      <alignment horizontal="center" wrapText="1"/>
    </xf>
    <xf numFmtId="0" fontId="0" fillId="0" borderId="0" xfId="0" applyFill="1" applyBorder="1" applyAlignment="1">
      <alignment wrapText="1"/>
    </xf>
    <xf numFmtId="0" fontId="31" fillId="0" borderId="0" xfId="0" applyFont="1" applyFill="1" applyBorder="1" applyAlignment="1">
      <alignment horizontal="center"/>
    </xf>
    <xf numFmtId="0" fontId="0" fillId="0" borderId="0" xfId="0" applyFill="1" applyBorder="1"/>
    <xf numFmtId="0" fontId="32" fillId="0" borderId="0" xfId="0" applyFont="1" applyFill="1" applyBorder="1"/>
    <xf numFmtId="0" fontId="17" fillId="0" borderId="0" xfId="0" applyFont="1" applyFill="1" applyBorder="1" applyAlignment="1">
      <alignment wrapText="1"/>
    </xf>
    <xf numFmtId="0" fontId="17" fillId="0" borderId="0" xfId="0" applyFont="1" applyFill="1" applyBorder="1" applyAlignment="1">
      <alignment horizontal="center" wrapText="1"/>
    </xf>
    <xf numFmtId="0" fontId="33" fillId="0" borderId="0" xfId="0" applyFont="1" applyFill="1" applyBorder="1" applyAlignment="1">
      <alignment vertical="top" wrapText="1"/>
    </xf>
    <xf numFmtId="0" fontId="33" fillId="0" borderId="0" xfId="0" applyFont="1" applyFill="1" applyBorder="1"/>
    <xf numFmtId="0" fontId="8" fillId="7" borderId="10" xfId="0" applyFont="1" applyFill="1" applyBorder="1" applyAlignment="1"/>
    <xf numFmtId="0" fontId="8" fillId="7" borderId="11" xfId="0" applyFont="1" applyFill="1" applyBorder="1" applyAlignment="1"/>
    <xf numFmtId="0" fontId="8" fillId="7" borderId="11" xfId="0" applyFont="1" applyFill="1" applyBorder="1" applyAlignment="1">
      <alignment horizontal="center"/>
    </xf>
    <xf numFmtId="0" fontId="0" fillId="7" borderId="11" xfId="0" applyFill="1" applyBorder="1"/>
    <xf numFmtId="0" fontId="12" fillId="0" borderId="10" xfId="0" applyFont="1" applyBorder="1"/>
    <xf numFmtId="0" fontId="0" fillId="0" borderId="11" xfId="0" applyBorder="1"/>
    <xf numFmtId="0" fontId="12" fillId="0" borderId="11" xfId="0" applyFont="1" applyBorder="1"/>
    <xf numFmtId="0" fontId="0" fillId="0" borderId="12" xfId="0" applyBorder="1"/>
    <xf numFmtId="0" fontId="12" fillId="0" borderId="13" xfId="0" applyFont="1" applyBorder="1"/>
    <xf numFmtId="0" fontId="0" fillId="0" borderId="13" xfId="0" applyBorder="1"/>
    <xf numFmtId="0" fontId="0" fillId="0" borderId="17" xfId="0" applyBorder="1"/>
    <xf numFmtId="0" fontId="0" fillId="0" borderId="18" xfId="0" applyBorder="1"/>
    <xf numFmtId="0" fontId="0" fillId="0" borderId="19" xfId="0" applyBorder="1" applyAlignment="1">
      <alignment wrapText="1"/>
    </xf>
    <xf numFmtId="0" fontId="11" fillId="0" borderId="20" xfId="0" applyFont="1" applyFill="1" applyBorder="1" applyAlignment="1">
      <alignment horizontal="center" vertical="top" wrapText="1"/>
    </xf>
    <xf numFmtId="0" fontId="0" fillId="0" borderId="21" xfId="0" applyBorder="1"/>
    <xf numFmtId="0" fontId="6" fillId="0" borderId="22" xfId="0" applyFont="1" applyBorder="1" applyAlignment="1">
      <alignment horizontal="justify" vertical="top" wrapText="1"/>
    </xf>
    <xf numFmtId="0" fontId="6" fillId="0" borderId="22" xfId="0" applyFont="1" applyBorder="1" applyAlignment="1">
      <alignment horizontal="center" vertical="top" wrapText="1"/>
    </xf>
    <xf numFmtId="0" fontId="11" fillId="0" borderId="0" xfId="0" applyFont="1" applyFill="1" applyBorder="1" applyAlignment="1">
      <alignment horizontal="center" vertical="top" wrapText="1"/>
    </xf>
    <xf numFmtId="0" fontId="21" fillId="0" borderId="8" xfId="0" applyFont="1" applyBorder="1" applyAlignment="1">
      <alignment horizontal="left" vertical="center" wrapText="1"/>
    </xf>
    <xf numFmtId="0" fontId="0" fillId="0" borderId="24" xfId="0" applyBorder="1" applyAlignment="1">
      <alignment wrapText="1"/>
    </xf>
    <xf numFmtId="0" fontId="0" fillId="0" borderId="2" xfId="0" applyBorder="1" applyAlignment="1">
      <alignment wrapText="1"/>
    </xf>
    <xf numFmtId="0" fontId="0" fillId="0" borderId="1" xfId="0" applyBorder="1"/>
    <xf numFmtId="0" fontId="0" fillId="0" borderId="6" xfId="0" applyBorder="1" applyAlignment="1">
      <alignment wrapText="1"/>
    </xf>
    <xf numFmtId="0" fontId="0" fillId="0" borderId="6" xfId="0" applyBorder="1" applyAlignment="1">
      <alignment horizontal="center" vertical="center" wrapText="1"/>
    </xf>
    <xf numFmtId="0" fontId="17" fillId="0" borderId="25" xfId="0" applyFont="1" applyBorder="1" applyAlignment="1">
      <alignment horizontal="center" vertical="center" wrapText="1"/>
    </xf>
    <xf numFmtId="0" fontId="3" fillId="8" borderId="22" xfId="0" applyFont="1" applyFill="1" applyBorder="1" applyAlignment="1">
      <alignment vertical="center" wrapText="1"/>
    </xf>
    <xf numFmtId="0" fontId="0" fillId="0" borderId="23" xfId="0" applyFont="1" applyBorder="1" applyAlignment="1">
      <alignment vertical="center" wrapText="1"/>
    </xf>
    <xf numFmtId="0" fontId="0" fillId="0" borderId="25" xfId="0" applyFont="1" applyBorder="1" applyAlignment="1">
      <alignment vertical="center" wrapText="1"/>
    </xf>
    <xf numFmtId="0" fontId="0" fillId="0" borderId="6" xfId="0" applyFont="1" applyBorder="1" applyAlignment="1">
      <alignment vertical="center" wrapText="1"/>
    </xf>
    <xf numFmtId="0" fontId="17" fillId="0" borderId="7" xfId="0" applyFont="1" applyBorder="1" applyAlignment="1">
      <alignment horizontal="center" vertical="center" wrapText="1"/>
    </xf>
    <xf numFmtId="0" fontId="17" fillId="0" borderId="21" xfId="0" applyFont="1" applyBorder="1" applyAlignment="1">
      <alignment horizontal="center" vertical="center" wrapText="1"/>
    </xf>
    <xf numFmtId="0" fontId="0" fillId="0" borderId="25" xfId="0" applyFont="1" applyBorder="1" applyAlignment="1">
      <alignment vertical="center"/>
    </xf>
    <xf numFmtId="0" fontId="1" fillId="0" borderId="25" xfId="0" applyFont="1" applyBorder="1" applyAlignment="1">
      <alignment horizontal="left"/>
    </xf>
    <xf numFmtId="0" fontId="0" fillId="0" borderId="25" xfId="0" applyBorder="1" applyAlignment="1">
      <alignment wrapText="1"/>
    </xf>
    <xf numFmtId="0" fontId="0" fillId="0" borderId="22" xfId="0" applyFont="1" applyBorder="1" applyAlignment="1">
      <alignment vertical="center" wrapText="1"/>
    </xf>
    <xf numFmtId="0" fontId="10" fillId="0" borderId="22" xfId="0" applyFont="1" applyBorder="1" applyAlignment="1">
      <alignment vertical="center" wrapText="1"/>
    </xf>
    <xf numFmtId="0" fontId="0" fillId="0" borderId="25" xfId="0" applyBorder="1" applyAlignment="1">
      <alignment horizontal="center" vertical="center" wrapText="1"/>
    </xf>
    <xf numFmtId="0" fontId="0" fillId="0" borderId="24" xfId="0" applyBorder="1" applyAlignment="1">
      <alignment horizontal="center" vertical="center" wrapText="1"/>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7" xfId="0" applyBorder="1" applyAlignment="1">
      <alignment horizontal="center" vertical="center" wrapText="1"/>
    </xf>
    <xf numFmtId="0" fontId="0" fillId="0" borderId="21" xfId="0" applyBorder="1" applyAlignment="1">
      <alignment horizontal="center" vertical="center" wrapText="1"/>
    </xf>
    <xf numFmtId="0" fontId="15" fillId="0" borderId="3" xfId="0" applyFont="1" applyBorder="1" applyAlignment="1">
      <alignment wrapText="1"/>
    </xf>
    <xf numFmtId="0" fontId="0" fillId="0" borderId="22" xfId="0" applyBorder="1" applyAlignment="1">
      <alignment wrapText="1"/>
    </xf>
    <xf numFmtId="0" fontId="20" fillId="0" borderId="2" xfId="0" applyFont="1" applyBorder="1" applyAlignment="1">
      <alignment horizontal="center" vertical="center" wrapText="1"/>
    </xf>
    <xf numFmtId="0" fontId="20" fillId="0" borderId="22" xfId="0" applyFont="1" applyFill="1" applyBorder="1" applyAlignment="1">
      <alignment horizontal="center" vertical="top" wrapText="1"/>
    </xf>
    <xf numFmtId="0" fontId="17" fillId="6" borderId="22" xfId="0" applyFont="1" applyFill="1" applyBorder="1" applyAlignment="1">
      <alignment horizontal="center" wrapText="1"/>
    </xf>
    <xf numFmtId="0" fontId="11" fillId="0" borderId="8" xfId="0" applyFont="1" applyBorder="1" applyAlignment="1">
      <alignment horizontal="center" vertical="top" wrapText="1"/>
    </xf>
    <xf numFmtId="0" fontId="38" fillId="9" borderId="1" xfId="0" applyFont="1" applyFill="1" applyBorder="1" applyAlignment="1">
      <alignment horizontal="center" vertical="top" wrapText="1"/>
    </xf>
    <xf numFmtId="0" fontId="0" fillId="0" borderId="25" xfId="0" applyBorder="1"/>
    <xf numFmtId="0" fontId="15" fillId="0" borderId="2" xfId="0" applyFont="1" applyBorder="1" applyAlignment="1">
      <alignment wrapText="1"/>
    </xf>
    <xf numFmtId="0" fontId="20" fillId="0" borderId="23" xfId="0" applyFont="1" applyBorder="1" applyAlignment="1">
      <alignment horizontal="center" vertical="center" wrapText="1"/>
    </xf>
    <xf numFmtId="0" fontId="0" fillId="0" borderId="1" xfId="0" applyBorder="1" applyAlignment="1">
      <alignment wrapText="1"/>
    </xf>
    <xf numFmtId="0" fontId="0" fillId="0" borderId="27" xfId="0" applyBorder="1" applyAlignment="1">
      <alignment wrapText="1"/>
    </xf>
    <xf numFmtId="0" fontId="35" fillId="0" borderId="22" xfId="0" applyFont="1" applyBorder="1" applyAlignment="1">
      <alignment horizontal="center"/>
    </xf>
    <xf numFmtId="0" fontId="17" fillId="6" borderId="22" xfId="0" applyFont="1" applyFill="1" applyBorder="1" applyAlignment="1">
      <alignment horizontal="center" vertical="center" wrapText="1"/>
    </xf>
    <xf numFmtId="0" fontId="35" fillId="0" borderId="22" xfId="0" applyFont="1" applyFill="1" applyBorder="1" applyAlignment="1">
      <alignment horizontal="center"/>
    </xf>
    <xf numFmtId="49" fontId="35" fillId="0" borderId="6" xfId="0" applyNumberFormat="1" applyFont="1" applyFill="1" applyBorder="1" applyAlignment="1">
      <alignment horizontal="center"/>
    </xf>
    <xf numFmtId="0" fontId="19" fillId="0" borderId="23"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39" fillId="0" borderId="25" xfId="0" applyFont="1" applyFill="1" applyBorder="1" applyAlignment="1">
      <alignment horizontal="center" vertical="center"/>
    </xf>
    <xf numFmtId="0" fontId="17" fillId="9" borderId="25" xfId="0" applyFont="1" applyFill="1" applyBorder="1" applyAlignment="1">
      <alignment horizontal="center" vertical="center" wrapText="1"/>
    </xf>
    <xf numFmtId="0" fontId="3" fillId="9" borderId="22" xfId="0" applyFont="1" applyFill="1" applyBorder="1" applyAlignment="1">
      <alignment vertical="center" wrapText="1"/>
    </xf>
    <xf numFmtId="0" fontId="6" fillId="9" borderId="22" xfId="0" applyFont="1" applyFill="1" applyBorder="1" applyAlignment="1">
      <alignment horizontal="justify" vertical="top" wrapText="1"/>
    </xf>
    <xf numFmtId="0" fontId="6" fillId="9" borderId="22" xfId="0" applyFont="1" applyFill="1" applyBorder="1" applyAlignment="1">
      <alignment horizontal="left" vertical="top" wrapText="1"/>
    </xf>
    <xf numFmtId="0" fontId="8" fillId="0" borderId="0" xfId="0" applyFont="1" applyFill="1" applyAlignment="1">
      <alignment wrapText="1"/>
    </xf>
    <xf numFmtId="0" fontId="0" fillId="6" borderId="0" xfId="0" applyFill="1" applyAlignment="1">
      <alignment wrapText="1"/>
    </xf>
    <xf numFmtId="0" fontId="8" fillId="6" borderId="0" xfId="0" applyFont="1" applyFill="1" applyAlignment="1">
      <alignment wrapText="1"/>
    </xf>
    <xf numFmtId="0" fontId="17" fillId="0" borderId="26" xfId="0" applyFont="1" applyBorder="1" applyAlignment="1">
      <alignment horizontal="center" vertical="center" wrapText="1"/>
    </xf>
    <xf numFmtId="0" fontId="17" fillId="0" borderId="0" xfId="0" applyFont="1" applyFill="1" applyBorder="1" applyAlignment="1">
      <alignment horizontal="center"/>
    </xf>
    <xf numFmtId="0" fontId="6" fillId="9" borderId="23" xfId="0" applyFont="1" applyFill="1" applyBorder="1" applyAlignment="1">
      <alignment horizontal="justify" vertical="top" wrapText="1"/>
    </xf>
    <xf numFmtId="0" fontId="6" fillId="9" borderId="23" xfId="0" applyFont="1" applyFill="1" applyBorder="1" applyAlignment="1">
      <alignment horizontal="left" vertical="top" wrapText="1"/>
    </xf>
    <xf numFmtId="0" fontId="0" fillId="0" borderId="22" xfId="0" applyFont="1" applyBorder="1" applyAlignment="1">
      <alignment horizontal="left" vertical="center" wrapText="1"/>
    </xf>
    <xf numFmtId="0" fontId="5" fillId="0" borderId="22" xfId="0" applyFont="1" applyBorder="1" applyAlignment="1">
      <alignment horizontal="left" vertical="center" wrapText="1"/>
    </xf>
    <xf numFmtId="0" fontId="22" fillId="0" borderId="22" xfId="0" applyFont="1" applyBorder="1" applyAlignment="1">
      <alignment horizontal="center" vertical="center" wrapText="1"/>
    </xf>
    <xf numFmtId="16" fontId="0" fillId="0" borderId="22" xfId="0" applyNumberFormat="1" applyFont="1" applyBorder="1" applyAlignment="1">
      <alignment horizontal="left" vertical="center" wrapText="1"/>
    </xf>
    <xf numFmtId="0" fontId="17" fillId="0" borderId="22" xfId="0" applyFont="1" applyBorder="1" applyAlignment="1">
      <alignment horizontal="center" wrapText="1"/>
    </xf>
    <xf numFmtId="0" fontId="0" fillId="3" borderId="22" xfId="0" applyFill="1" applyBorder="1" applyAlignment="1">
      <alignment horizontal="center" vertical="top"/>
    </xf>
    <xf numFmtId="0" fontId="0" fillId="0" borderId="3" xfId="0" applyBorder="1" applyAlignment="1">
      <alignment wrapText="1"/>
    </xf>
    <xf numFmtId="0" fontId="20" fillId="0" borderId="21" xfId="0" applyFont="1" applyFill="1" applyBorder="1" applyAlignment="1">
      <alignment horizontal="center" vertical="top" wrapText="1"/>
    </xf>
    <xf numFmtId="0" fontId="20" fillId="0" borderId="20" xfId="0" applyFont="1" applyFill="1" applyBorder="1" applyAlignment="1">
      <alignment horizontal="center" vertical="top" wrapText="1"/>
    </xf>
    <xf numFmtId="0" fontId="17" fillId="9" borderId="0" xfId="0" applyFont="1" applyFill="1" applyAlignment="1">
      <alignment horizontal="center" vertical="center" wrapText="1"/>
    </xf>
    <xf numFmtId="0" fontId="3" fillId="9" borderId="22" xfId="0" applyFont="1" applyFill="1" applyBorder="1" applyAlignment="1">
      <alignment horizontal="left" wrapText="1"/>
    </xf>
    <xf numFmtId="0" fontId="25" fillId="0" borderId="0" xfId="0" applyFont="1" applyFill="1" applyBorder="1" applyAlignment="1">
      <alignment horizontal="center"/>
    </xf>
    <xf numFmtId="0" fontId="6" fillId="0" borderId="23" xfId="0" applyFont="1" applyBorder="1" applyAlignment="1">
      <alignment horizontal="justify" vertical="top" wrapText="1"/>
    </xf>
    <xf numFmtId="0" fontId="6" fillId="0" borderId="23" xfId="0" applyFont="1" applyBorder="1" applyAlignment="1">
      <alignment horizontal="center" vertical="top" wrapText="1"/>
    </xf>
    <xf numFmtId="0" fontId="3" fillId="8" borderId="22" xfId="0" applyFont="1" applyFill="1" applyBorder="1" applyAlignment="1">
      <alignment horizontal="center" vertical="center" wrapText="1"/>
    </xf>
    <xf numFmtId="0" fontId="39" fillId="0" borderId="23" xfId="0" applyFont="1" applyFill="1" applyBorder="1" applyAlignment="1">
      <alignment horizontal="center" vertical="center"/>
    </xf>
    <xf numFmtId="0" fontId="39" fillId="0" borderId="22" xfId="0" applyFont="1" applyFill="1" applyBorder="1" applyAlignment="1">
      <alignment horizontal="center"/>
    </xf>
    <xf numFmtId="0" fontId="19" fillId="0" borderId="22" xfId="0" applyFont="1" applyFill="1" applyBorder="1" applyAlignment="1">
      <alignment horizontal="center" wrapText="1"/>
    </xf>
    <xf numFmtId="0" fontId="17" fillId="0" borderId="22" xfId="0" applyFont="1" applyFill="1" applyBorder="1" applyAlignment="1">
      <alignment horizontal="center" wrapText="1"/>
    </xf>
    <xf numFmtId="0" fontId="0" fillId="0" borderId="22" xfId="0" applyBorder="1"/>
    <xf numFmtId="49" fontId="35" fillId="0" borderId="22" xfId="0" applyNumberFormat="1" applyFont="1" applyBorder="1" applyAlignment="1">
      <alignment horizontal="center"/>
    </xf>
    <xf numFmtId="49" fontId="35" fillId="0" borderId="20" xfId="0" applyNumberFormat="1" applyFont="1" applyBorder="1" applyAlignment="1">
      <alignment horizontal="center"/>
    </xf>
    <xf numFmtId="0" fontId="17" fillId="0" borderId="27" xfId="0" applyFont="1" applyBorder="1" applyAlignment="1">
      <alignment horizontal="center" vertical="center" wrapText="1"/>
    </xf>
    <xf numFmtId="0" fontId="0" fillId="3" borderId="26" xfId="0" applyFill="1" applyBorder="1" applyAlignment="1">
      <alignment horizontal="center" vertical="top"/>
    </xf>
    <xf numFmtId="0" fontId="5" fillId="0" borderId="22" xfId="0" applyFont="1" applyBorder="1" applyAlignment="1">
      <alignment vertical="center" wrapText="1"/>
    </xf>
    <xf numFmtId="0" fontId="5" fillId="0" borderId="22" xfId="0" applyFont="1" applyBorder="1" applyAlignment="1">
      <alignment horizontal="center" vertical="center" wrapText="1"/>
    </xf>
    <xf numFmtId="0" fontId="5" fillId="0" borderId="22" xfId="0" applyFont="1" applyBorder="1" applyAlignment="1">
      <alignment wrapText="1"/>
    </xf>
    <xf numFmtId="0" fontId="7" fillId="0" borderId="22" xfId="0" applyFont="1" applyBorder="1" applyAlignment="1">
      <alignment horizontal="center" vertical="center" wrapText="1"/>
    </xf>
    <xf numFmtId="0" fontId="11" fillId="0" borderId="23" xfId="0" applyFont="1" applyFill="1" applyBorder="1" applyAlignment="1">
      <alignment horizontal="center" vertical="top" wrapText="1"/>
    </xf>
    <xf numFmtId="0" fontId="35" fillId="0" borderId="22" xfId="0" applyFont="1" applyBorder="1" applyAlignment="1">
      <alignment horizontal="center" vertical="center"/>
    </xf>
    <xf numFmtId="49" fontId="35" fillId="0" borderId="22" xfId="0" applyNumberFormat="1" applyFont="1" applyBorder="1" applyAlignment="1">
      <alignment horizontal="center" vertical="center"/>
    </xf>
    <xf numFmtId="0" fontId="17" fillId="9" borderId="22" xfId="0" applyFont="1" applyFill="1" applyBorder="1" applyAlignment="1">
      <alignment horizontal="center" vertical="center" wrapText="1"/>
    </xf>
    <xf numFmtId="0" fontId="6" fillId="9" borderId="22" xfId="0" applyFont="1" applyFill="1" applyBorder="1" applyAlignment="1">
      <alignment horizontal="left" vertical="center" wrapText="1"/>
    </xf>
    <xf numFmtId="0" fontId="3" fillId="9" borderId="22" xfId="0" applyFont="1" applyFill="1" applyBorder="1" applyAlignment="1">
      <alignment horizontal="left" vertical="center" wrapText="1"/>
    </xf>
    <xf numFmtId="0" fontId="5" fillId="5" borderId="22" xfId="0" applyFont="1" applyFill="1" applyBorder="1" applyAlignment="1">
      <alignment wrapText="1"/>
    </xf>
    <xf numFmtId="0" fontId="0" fillId="0" borderId="22" xfId="0" applyBorder="1" applyAlignment="1">
      <alignment horizontal="center" vertical="center"/>
    </xf>
    <xf numFmtId="0" fontId="11" fillId="0" borderId="0" xfId="0" applyFont="1" applyBorder="1" applyAlignment="1">
      <alignment horizontal="center" vertical="top" wrapText="1"/>
    </xf>
    <xf numFmtId="0" fontId="38" fillId="0" borderId="0" xfId="0" applyFont="1" applyFill="1" applyBorder="1" applyAlignment="1">
      <alignment horizontal="center" vertical="top" wrapText="1"/>
    </xf>
    <xf numFmtId="0" fontId="16" fillId="0" borderId="0" xfId="0" applyFont="1" applyFill="1" applyAlignment="1">
      <alignment wrapText="1"/>
    </xf>
    <xf numFmtId="0" fontId="25" fillId="9" borderId="22" xfId="0" applyFont="1" applyFill="1" applyBorder="1" applyAlignment="1">
      <alignment horizontal="center" vertical="center" wrapText="1"/>
    </xf>
    <xf numFmtId="0" fontId="6" fillId="9" borderId="22" xfId="0" applyFont="1" applyFill="1" applyBorder="1" applyAlignment="1">
      <alignment vertical="center"/>
    </xf>
    <xf numFmtId="0" fontId="25" fillId="0" borderId="22"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3" xfId="0" applyFont="1" applyBorder="1" applyAlignment="1">
      <alignment horizontal="center" vertical="center" wrapText="1"/>
    </xf>
    <xf numFmtId="0" fontId="16" fillId="0" borderId="2" xfId="0" applyFont="1" applyBorder="1" applyAlignment="1">
      <alignment wrapText="1"/>
    </xf>
    <xf numFmtId="0" fontId="3" fillId="9" borderId="22" xfId="0" applyFont="1" applyFill="1" applyBorder="1" applyAlignment="1">
      <alignment horizontal="left" vertical="center"/>
    </xf>
    <xf numFmtId="0" fontId="10" fillId="0" borderId="22" xfId="0" applyFont="1" applyBorder="1" applyAlignment="1">
      <alignment wrapText="1"/>
    </xf>
    <xf numFmtId="0" fontId="0" fillId="0" borderId="22" xfId="0" applyFont="1" applyFill="1" applyBorder="1" applyAlignment="1">
      <alignment wrapText="1"/>
    </xf>
    <xf numFmtId="0" fontId="0" fillId="6" borderId="22" xfId="0" applyFont="1" applyFill="1" applyBorder="1" applyAlignment="1">
      <alignment wrapText="1"/>
    </xf>
    <xf numFmtId="0" fontId="0" fillId="6" borderId="22" xfId="0" applyFill="1" applyBorder="1" applyAlignment="1">
      <alignment horizontal="center" vertical="center" wrapText="1"/>
    </xf>
    <xf numFmtId="0" fontId="0" fillId="6" borderId="22" xfId="0" applyFill="1" applyBorder="1"/>
    <xf numFmtId="0" fontId="25" fillId="6" borderId="22" xfId="0" applyFont="1" applyFill="1" applyBorder="1" applyAlignment="1">
      <alignment horizontal="center" vertical="center" wrapText="1"/>
    </xf>
    <xf numFmtId="0" fontId="5" fillId="6" borderId="22" xfId="0" applyFont="1" applyFill="1" applyBorder="1" applyAlignment="1">
      <alignment wrapText="1"/>
    </xf>
    <xf numFmtId="0" fontId="22" fillId="6" borderId="22" xfId="0" applyFont="1" applyFill="1" applyBorder="1" applyAlignment="1">
      <alignment horizontal="center" vertical="center" wrapText="1"/>
    </xf>
    <xf numFmtId="0" fontId="16" fillId="6" borderId="22" xfId="0" applyFont="1" applyFill="1" applyBorder="1"/>
    <xf numFmtId="0" fontId="7" fillId="6" borderId="22" xfId="0" applyFont="1" applyFill="1" applyBorder="1" applyAlignment="1">
      <alignment horizontal="center" vertical="center" wrapText="1"/>
    </xf>
    <xf numFmtId="0" fontId="5" fillId="6" borderId="22" xfId="0" applyFont="1" applyFill="1" applyBorder="1" applyAlignment="1">
      <alignment horizontal="left" vertical="center" wrapText="1"/>
    </xf>
    <xf numFmtId="0" fontId="0" fillId="0" borderId="0" xfId="0" applyFill="1"/>
    <xf numFmtId="0" fontId="3" fillId="9" borderId="22" xfId="0" applyFont="1" applyFill="1" applyBorder="1" applyAlignment="1">
      <alignment vertical="center"/>
    </xf>
    <xf numFmtId="0" fontId="2" fillId="0" borderId="22" xfId="0" applyFont="1" applyBorder="1" applyAlignment="1">
      <alignment horizontal="center" vertical="center" wrapText="1"/>
    </xf>
    <xf numFmtId="0" fontId="0" fillId="6" borderId="22" xfId="0" applyFont="1" applyFill="1" applyBorder="1" applyAlignment="1">
      <alignment vertical="center" wrapText="1"/>
    </xf>
    <xf numFmtId="0" fontId="1" fillId="6" borderId="22" xfId="0" applyFont="1" applyFill="1" applyBorder="1" applyAlignment="1">
      <alignment vertical="center" wrapText="1"/>
    </xf>
    <xf numFmtId="0" fontId="0" fillId="0" borderId="22" xfId="0" applyFont="1" applyBorder="1" applyAlignment="1">
      <alignment vertical="center"/>
    </xf>
    <xf numFmtId="0" fontId="0" fillId="6" borderId="22" xfId="0" applyFill="1" applyBorder="1" applyAlignment="1">
      <alignment vertical="center" wrapText="1"/>
    </xf>
    <xf numFmtId="0" fontId="0" fillId="6" borderId="22" xfId="0" applyFill="1" applyBorder="1" applyAlignment="1">
      <alignment horizontal="center" wrapText="1"/>
    </xf>
    <xf numFmtId="0" fontId="6" fillId="0" borderId="22" xfId="0" applyFont="1" applyBorder="1" applyAlignment="1">
      <alignment horizontal="center" vertical="center" wrapText="1"/>
    </xf>
    <xf numFmtId="0" fontId="0" fillId="6" borderId="22" xfId="0" applyFill="1" applyBorder="1" applyAlignment="1">
      <alignment wrapText="1"/>
    </xf>
    <xf numFmtId="0" fontId="39" fillId="0" borderId="22" xfId="0" applyFont="1" applyFill="1" applyBorder="1" applyAlignment="1">
      <alignment horizontal="center" vertical="center"/>
    </xf>
    <xf numFmtId="0" fontId="19" fillId="0" borderId="22" xfId="0" applyFont="1" applyFill="1" applyBorder="1" applyAlignment="1">
      <alignment horizontal="center" vertical="center" wrapText="1"/>
    </xf>
    <xf numFmtId="0" fontId="4" fillId="0" borderId="22" xfId="0" applyFont="1" applyBorder="1" applyAlignment="1">
      <alignment vertical="center" wrapText="1"/>
    </xf>
    <xf numFmtId="0" fontId="4" fillId="6" borderId="22" xfId="0" applyFont="1" applyFill="1" applyBorder="1" applyAlignment="1">
      <alignment vertical="center" wrapText="1"/>
    </xf>
    <xf numFmtId="0" fontId="4" fillId="6" borderId="22" xfId="0" applyFont="1" applyFill="1" applyBorder="1" applyAlignment="1">
      <alignment horizontal="center" vertical="center" wrapText="1"/>
    </xf>
    <xf numFmtId="0" fontId="4" fillId="0" borderId="22" xfId="0" applyFont="1" applyFill="1" applyBorder="1" applyAlignment="1">
      <alignment vertical="center" wrapText="1"/>
    </xf>
    <xf numFmtId="0" fontId="0" fillId="0" borderId="22" xfId="0" applyBorder="1" applyAlignment="1">
      <alignment vertical="center" wrapText="1"/>
    </xf>
    <xf numFmtId="0" fontId="0" fillId="0" borderId="22" xfId="0" applyBorder="1" applyAlignment="1">
      <alignment horizontal="center" wrapText="1"/>
    </xf>
    <xf numFmtId="0" fontId="0" fillId="5" borderId="22" xfId="0" applyFill="1" applyBorder="1" applyAlignment="1">
      <alignment vertical="center" wrapText="1"/>
    </xf>
    <xf numFmtId="0" fontId="1" fillId="0" borderId="22" xfId="0" applyFont="1" applyBorder="1" applyAlignment="1">
      <alignment vertical="center" wrapText="1"/>
    </xf>
    <xf numFmtId="16" fontId="0" fillId="6" borderId="22" xfId="0" applyNumberFormat="1" applyFont="1" applyFill="1" applyBorder="1" applyAlignment="1">
      <alignment wrapText="1"/>
    </xf>
    <xf numFmtId="16" fontId="0" fillId="0" borderId="22" xfId="0" applyNumberFormat="1" applyFont="1" applyBorder="1" applyAlignment="1">
      <alignment wrapText="1"/>
    </xf>
    <xf numFmtId="0" fontId="4" fillId="0" borderId="22" xfId="0" applyFont="1" applyBorder="1" applyAlignment="1">
      <alignment horizontal="center" vertical="center" wrapText="1"/>
    </xf>
    <xf numFmtId="0" fontId="20" fillId="0" borderId="22" xfId="0" applyFont="1" applyFill="1" applyBorder="1" applyAlignment="1">
      <alignment horizontal="center" wrapText="1"/>
    </xf>
    <xf numFmtId="0" fontId="17" fillId="0" borderId="22" xfId="0" applyFont="1" applyFill="1" applyBorder="1" applyAlignment="1">
      <alignment horizontal="center"/>
    </xf>
    <xf numFmtId="0" fontId="0" fillId="5" borderId="22" xfId="0" applyFont="1" applyFill="1" applyBorder="1" applyAlignment="1">
      <alignment vertical="center" wrapText="1"/>
    </xf>
    <xf numFmtId="0" fontId="0" fillId="0" borderId="28" xfId="0" applyBorder="1"/>
    <xf numFmtId="0" fontId="6" fillId="0" borderId="10" xfId="0" applyFont="1" applyBorder="1" applyAlignment="1">
      <alignment horizontal="center"/>
    </xf>
    <xf numFmtId="0" fontId="6" fillId="0" borderId="29" xfId="0" applyFont="1" applyBorder="1" applyAlignment="1">
      <alignment horizontal="center"/>
    </xf>
    <xf numFmtId="0" fontId="0" fillId="0" borderId="30" xfId="0" applyBorder="1" applyAlignment="1">
      <alignment horizontal="center"/>
    </xf>
    <xf numFmtId="0" fontId="0" fillId="0" borderId="32" xfId="0" applyBorder="1" applyAlignment="1">
      <alignment horizontal="center"/>
    </xf>
    <xf numFmtId="0" fontId="0" fillId="0" borderId="19" xfId="0" applyBorder="1" applyAlignment="1">
      <alignment horizontal="center"/>
    </xf>
    <xf numFmtId="0" fontId="0" fillId="0" borderId="10" xfId="0" applyBorder="1" applyAlignment="1">
      <alignment horizontal="center"/>
    </xf>
    <xf numFmtId="0" fontId="0" fillId="0" borderId="33" xfId="0" applyBorder="1"/>
    <xf numFmtId="0" fontId="40" fillId="0" borderId="35" xfId="0" applyFont="1" applyBorder="1" applyAlignment="1">
      <alignment vertical="top" wrapText="1"/>
    </xf>
    <xf numFmtId="0" fontId="40" fillId="0" borderId="37" xfId="0" applyFont="1" applyBorder="1" applyAlignment="1">
      <alignment vertical="top" wrapText="1"/>
    </xf>
    <xf numFmtId="0" fontId="40" fillId="0" borderId="36" xfId="0" applyFont="1" applyBorder="1" applyAlignment="1">
      <alignment vertical="top" wrapText="1"/>
    </xf>
    <xf numFmtId="0" fontId="0" fillId="0" borderId="0" xfId="0" applyAlignment="1">
      <alignment vertical="top" wrapText="1"/>
    </xf>
    <xf numFmtId="0" fontId="42" fillId="0" borderId="40" xfId="0" applyFont="1" applyBorder="1" applyAlignment="1">
      <alignment vertical="top" wrapText="1"/>
    </xf>
    <xf numFmtId="0" fontId="42" fillId="0" borderId="42" xfId="0" applyFont="1" applyBorder="1" applyAlignment="1">
      <alignment vertical="top" wrapText="1"/>
    </xf>
    <xf numFmtId="0" fontId="43" fillId="0" borderId="41" xfId="0" applyFont="1" applyBorder="1" applyAlignment="1">
      <alignment vertical="top" wrapText="1"/>
    </xf>
    <xf numFmtId="0" fontId="27" fillId="0" borderId="43" xfId="0" applyFont="1" applyBorder="1" applyAlignment="1">
      <alignment horizontal="left" vertical="center" wrapText="1"/>
    </xf>
    <xf numFmtId="0" fontId="26" fillId="0" borderId="43" xfId="0" applyFont="1" applyBorder="1" applyAlignment="1">
      <alignment horizontal="left" vertical="center" wrapText="1"/>
    </xf>
    <xf numFmtId="0" fontId="26" fillId="0" borderId="0" xfId="0" applyFont="1" applyBorder="1" applyAlignment="1">
      <alignment horizontal="left" vertical="center" wrapText="1"/>
    </xf>
    <xf numFmtId="0" fontId="29" fillId="0" borderId="45" xfId="0" applyFont="1" applyBorder="1" applyAlignment="1">
      <alignment horizontal="left" vertical="center" wrapText="1"/>
    </xf>
    <xf numFmtId="0" fontId="26" fillId="0" borderId="45" xfId="0" applyFont="1" applyBorder="1" applyAlignment="1">
      <alignment horizontal="left" vertical="center" wrapText="1"/>
    </xf>
    <xf numFmtId="0" fontId="26" fillId="0" borderId="46" xfId="0" applyFont="1" applyBorder="1" applyAlignment="1">
      <alignment horizontal="left" vertical="center" wrapText="1"/>
    </xf>
    <xf numFmtId="0" fontId="37" fillId="0" borderId="0" xfId="0" applyFont="1" applyBorder="1" applyAlignment="1">
      <alignment horizontal="center" vertical="center" wrapText="1"/>
    </xf>
    <xf numFmtId="0" fontId="44" fillId="9" borderId="43" xfId="0" applyFont="1" applyFill="1" applyBorder="1" applyAlignment="1">
      <alignment horizontal="left" vertical="center" wrapText="1"/>
    </xf>
    <xf numFmtId="0" fontId="44" fillId="0" borderId="43" xfId="0" applyNumberFormat="1" applyFont="1" applyFill="1" applyBorder="1" applyAlignment="1">
      <alignment horizontal="left" vertical="center" wrapText="1"/>
    </xf>
    <xf numFmtId="0" fontId="44" fillId="0" borderId="43" xfId="0" applyFont="1" applyFill="1" applyBorder="1" applyAlignment="1">
      <alignment horizontal="left" vertical="center" wrapText="1"/>
    </xf>
    <xf numFmtId="0" fontId="44" fillId="5" borderId="43" xfId="0" applyFont="1" applyFill="1" applyBorder="1" applyAlignment="1">
      <alignment horizontal="left" vertical="center" wrapText="1"/>
    </xf>
    <xf numFmtId="0" fontId="44" fillId="5" borderId="43" xfId="0" applyNumberFormat="1" applyFont="1" applyFill="1" applyBorder="1" applyAlignment="1">
      <alignment horizontal="left" vertical="center" wrapText="1"/>
    </xf>
    <xf numFmtId="0" fontId="45" fillId="5" borderId="43" xfId="0" applyFont="1" applyFill="1" applyBorder="1" applyAlignment="1">
      <alignment horizontal="left" vertical="center" wrapText="1"/>
    </xf>
    <xf numFmtId="0" fontId="45" fillId="0" borderId="43" xfId="0" applyFont="1" applyBorder="1" applyAlignment="1">
      <alignment vertical="top" wrapText="1"/>
    </xf>
    <xf numFmtId="0" fontId="44" fillId="0" borderId="43" xfId="0" applyFont="1" applyFill="1" applyBorder="1" applyAlignment="1">
      <alignment vertical="top" wrapText="1"/>
    </xf>
    <xf numFmtId="0" fontId="44" fillId="0" borderId="43" xfId="0" applyNumberFormat="1" applyFont="1" applyBorder="1" applyAlignment="1">
      <alignment vertical="center" wrapText="1"/>
    </xf>
    <xf numFmtId="0" fontId="44" fillId="0" borderId="43" xfId="0" applyFont="1" applyBorder="1" applyAlignment="1">
      <alignment vertical="center" wrapText="1"/>
    </xf>
    <xf numFmtId="0" fontId="44" fillId="0" borderId="43" xfId="0" applyFont="1" applyFill="1" applyBorder="1" applyAlignment="1">
      <alignment horizontal="left" vertical="top" wrapText="1"/>
    </xf>
    <xf numFmtId="0" fontId="44" fillId="0" borderId="43" xfId="0" applyNumberFormat="1" applyFont="1" applyBorder="1" applyAlignment="1">
      <alignment vertical="top" wrapText="1"/>
    </xf>
    <xf numFmtId="0" fontId="47" fillId="0" borderId="43" xfId="0" applyFont="1" applyFill="1" applyBorder="1" applyAlignment="1">
      <alignment vertical="center" wrapText="1"/>
    </xf>
    <xf numFmtId="0" fontId="44" fillId="0" borderId="43" xfId="0" applyFont="1" applyFill="1" applyBorder="1" applyAlignment="1">
      <alignment vertical="center" wrapText="1"/>
    </xf>
    <xf numFmtId="0" fontId="47" fillId="0" borderId="43" xfId="0" applyFont="1" applyBorder="1" applyAlignment="1">
      <alignment vertical="center" wrapText="1"/>
    </xf>
    <xf numFmtId="0" fontId="45" fillId="9" borderId="43" xfId="0" applyFont="1" applyFill="1" applyBorder="1" applyAlignment="1">
      <alignment vertical="center" wrapText="1"/>
    </xf>
    <xf numFmtId="0" fontId="45" fillId="0" borderId="43" xfId="0" applyFont="1" applyBorder="1" applyAlignment="1">
      <alignment vertical="center" wrapText="1"/>
    </xf>
    <xf numFmtId="0" fontId="45" fillId="0" borderId="43" xfId="0" applyFont="1" applyFill="1" applyBorder="1" applyAlignment="1">
      <alignment vertical="center" wrapText="1"/>
    </xf>
    <xf numFmtId="0" fontId="45" fillId="5" borderId="43" xfId="0" applyFont="1" applyFill="1" applyBorder="1" applyAlignment="1">
      <alignment vertical="center" wrapText="1"/>
    </xf>
    <xf numFmtId="0" fontId="14" fillId="0" borderId="43" xfId="0" applyFont="1" applyBorder="1" applyAlignment="1">
      <alignment vertical="center" wrapText="1"/>
    </xf>
    <xf numFmtId="0" fontId="49" fillId="0" borderId="43" xfId="0" applyFont="1" applyBorder="1" applyAlignment="1">
      <alignment horizontal="left" vertical="center" wrapText="1"/>
    </xf>
    <xf numFmtId="0" fontId="44" fillId="9" borderId="43" xfId="0" applyNumberFormat="1" applyFont="1" applyFill="1" applyBorder="1" applyAlignment="1">
      <alignment horizontal="left" vertical="center" wrapText="1"/>
    </xf>
    <xf numFmtId="0" fontId="49" fillId="6" borderId="43" xfId="0" applyFont="1" applyFill="1" applyBorder="1" applyAlignment="1">
      <alignment horizontal="left" vertical="center" wrapText="1"/>
    </xf>
    <xf numFmtId="0" fontId="49" fillId="0" borderId="43" xfId="0" applyFont="1" applyBorder="1" applyAlignment="1">
      <alignment vertical="center" wrapText="1"/>
    </xf>
    <xf numFmtId="0" fontId="49" fillId="0" borderId="43" xfId="0" applyFont="1" applyFill="1" applyBorder="1" applyAlignment="1">
      <alignment vertical="center" wrapText="1"/>
    </xf>
    <xf numFmtId="0" fontId="49" fillId="6" borderId="43" xfId="0" applyFont="1" applyFill="1" applyBorder="1" applyAlignment="1">
      <alignment vertical="center" wrapText="1"/>
    </xf>
    <xf numFmtId="0" fontId="52" fillId="6" borderId="43" xfId="0" applyFont="1" applyFill="1" applyBorder="1" applyAlignment="1">
      <alignment horizontal="left" vertical="center" wrapText="1"/>
    </xf>
    <xf numFmtId="0" fontId="50" fillId="0" borderId="43" xfId="0" applyFont="1" applyBorder="1" applyAlignment="1">
      <alignment horizontal="left" vertical="center" wrapText="1"/>
    </xf>
    <xf numFmtId="0" fontId="47" fillId="9" borderId="43" xfId="0" applyFont="1" applyFill="1" applyBorder="1"/>
    <xf numFmtId="0" fontId="47" fillId="9" borderId="43" xfId="0" applyFont="1" applyFill="1" applyBorder="1" applyAlignment="1">
      <alignment horizontal="center" vertical="center"/>
    </xf>
    <xf numFmtId="0" fontId="51" fillId="6" borderId="43" xfId="0" applyFont="1" applyFill="1" applyBorder="1" applyAlignment="1">
      <alignment vertical="center" wrapText="1"/>
    </xf>
    <xf numFmtId="0" fontId="53" fillId="6" borderId="43" xfId="0" applyFont="1" applyFill="1" applyBorder="1" applyAlignment="1">
      <alignment vertical="center" wrapText="1"/>
    </xf>
    <xf numFmtId="0" fontId="54" fillId="0" borderId="43" xfId="0" applyFont="1" applyFill="1" applyBorder="1" applyAlignment="1">
      <alignment vertical="center" wrapText="1"/>
    </xf>
    <xf numFmtId="16" fontId="54" fillId="0" borderId="43" xfId="0" applyNumberFormat="1" applyFont="1" applyBorder="1" applyAlignment="1">
      <alignment vertical="center" wrapText="1"/>
    </xf>
    <xf numFmtId="16" fontId="56" fillId="0" borderId="43" xfId="0" applyNumberFormat="1" applyFont="1" applyBorder="1" applyAlignment="1">
      <alignment vertical="center" wrapText="1"/>
    </xf>
    <xf numFmtId="0" fontId="50" fillId="0" borderId="43" xfId="0" applyFont="1" applyBorder="1" applyAlignment="1">
      <alignment vertical="center" wrapText="1"/>
    </xf>
    <xf numFmtId="0" fontId="14" fillId="9" borderId="43" xfId="0" applyFont="1" applyFill="1" applyBorder="1" applyAlignment="1">
      <alignment vertical="center" wrapText="1"/>
    </xf>
    <xf numFmtId="16" fontId="50" fillId="0" borderId="43" xfId="0" applyNumberFormat="1" applyFont="1" applyBorder="1" applyAlignment="1">
      <alignment horizontal="left" vertical="center" wrapText="1"/>
    </xf>
    <xf numFmtId="16" fontId="50" fillId="0" borderId="43" xfId="0" applyNumberFormat="1" applyFont="1" applyBorder="1" applyAlignment="1">
      <alignment vertical="center" wrapText="1"/>
    </xf>
    <xf numFmtId="0" fontId="55" fillId="0" borderId="43" xfId="0" applyFont="1" applyBorder="1" applyAlignment="1">
      <alignment vertical="center" wrapText="1"/>
    </xf>
    <xf numFmtId="0" fontId="55" fillId="0" borderId="43" xfId="0" applyFont="1" applyBorder="1" applyAlignment="1">
      <alignment vertical="top" wrapText="1"/>
    </xf>
    <xf numFmtId="0" fontId="52" fillId="9" borderId="43" xfId="0" applyFont="1" applyFill="1" applyBorder="1" applyAlignment="1">
      <alignment horizontal="left" vertical="center" wrapText="1"/>
    </xf>
    <xf numFmtId="0" fontId="49" fillId="9" borderId="43" xfId="0" applyFont="1" applyFill="1" applyBorder="1" applyAlignment="1">
      <alignment horizontal="left" vertical="center" wrapText="1"/>
    </xf>
    <xf numFmtId="0" fontId="49" fillId="9" borderId="43" xfId="0" applyFont="1" applyFill="1" applyBorder="1" applyAlignment="1">
      <alignment horizontal="left" vertical="center"/>
    </xf>
    <xf numFmtId="0" fontId="55" fillId="0" borderId="43" xfId="0" applyFont="1" applyBorder="1" applyAlignment="1">
      <alignment horizontal="left" vertical="center" wrapText="1"/>
    </xf>
    <xf numFmtId="0" fontId="58" fillId="6" borderId="43" xfId="0" applyFont="1" applyFill="1" applyBorder="1" applyAlignment="1">
      <alignment horizontal="left" vertical="center" wrapText="1"/>
    </xf>
    <xf numFmtId="0" fontId="50" fillId="0" borderId="43" xfId="0" applyFont="1" applyFill="1" applyBorder="1" applyAlignment="1">
      <alignment horizontal="left" vertical="center" wrapText="1"/>
    </xf>
    <xf numFmtId="0" fontId="56" fillId="9" borderId="43" xfId="0" applyFont="1" applyFill="1" applyBorder="1" applyAlignment="1">
      <alignment horizontal="left" vertical="center" wrapText="1"/>
    </xf>
    <xf numFmtId="0" fontId="50" fillId="5" borderId="43" xfId="0" applyFont="1" applyFill="1" applyBorder="1" applyAlignment="1">
      <alignment vertical="center" wrapText="1"/>
    </xf>
    <xf numFmtId="0" fontId="58" fillId="6" borderId="43" xfId="0" applyFont="1" applyFill="1" applyBorder="1" applyAlignment="1">
      <alignment vertical="center" wrapText="1"/>
    </xf>
    <xf numFmtId="0" fontId="55" fillId="5" borderId="43" xfId="0" applyFont="1" applyFill="1" applyBorder="1" applyAlignment="1">
      <alignment vertical="center" wrapText="1"/>
    </xf>
    <xf numFmtId="0" fontId="54" fillId="0" borderId="43" xfId="0" applyFont="1" applyBorder="1" applyAlignment="1">
      <alignment vertical="center" wrapText="1"/>
    </xf>
    <xf numFmtId="0" fontId="44" fillId="0" borderId="44" xfId="0" applyNumberFormat="1" applyFont="1" applyFill="1" applyBorder="1" applyAlignment="1">
      <alignment horizontal="left" vertical="center" wrapText="1"/>
    </xf>
    <xf numFmtId="0" fontId="54" fillId="0" borderId="43" xfId="0" applyFont="1" applyBorder="1" applyAlignment="1">
      <alignment horizontal="left" wrapText="1"/>
    </xf>
    <xf numFmtId="0" fontId="39" fillId="0" borderId="23" xfId="0" applyFont="1" applyFill="1" applyBorder="1" applyAlignment="1">
      <alignment horizontal="center" vertical="center" wrapText="1"/>
    </xf>
    <xf numFmtId="0" fontId="0" fillId="0" borderId="31" xfId="0" applyBorder="1" applyAlignment="1">
      <alignment horizontal="center" vertical="center"/>
    </xf>
    <xf numFmtId="0" fontId="17" fillId="0" borderId="31" xfId="0" applyFont="1" applyBorder="1" applyAlignment="1">
      <alignment horizontal="center" vertical="center"/>
    </xf>
    <xf numFmtId="0" fontId="11" fillId="11" borderId="16" xfId="0" applyFont="1" applyFill="1" applyBorder="1" applyAlignment="1">
      <alignment horizontal="center" vertical="top" wrapText="1"/>
    </xf>
    <xf numFmtId="0" fontId="0" fillId="6" borderId="22" xfId="0" applyFill="1" applyBorder="1" applyAlignment="1">
      <alignment horizontal="center" vertical="center"/>
    </xf>
    <xf numFmtId="0" fontId="0" fillId="11" borderId="31" xfId="0" applyFill="1" applyBorder="1" applyAlignment="1">
      <alignment horizontal="center" vertical="center"/>
    </xf>
    <xf numFmtId="0" fontId="8" fillId="10" borderId="22" xfId="0" applyFont="1" applyFill="1" applyBorder="1" applyAlignment="1">
      <alignment horizontal="center"/>
    </xf>
    <xf numFmtId="0" fontId="11" fillId="0" borderId="23" xfId="0" applyFont="1" applyBorder="1" applyAlignment="1">
      <alignment horizontal="center" vertical="top" textRotation="45" wrapText="1"/>
    </xf>
    <xf numFmtId="0" fontId="11" fillId="0" borderId="9" xfId="0" applyFont="1" applyBorder="1" applyAlignment="1">
      <alignment horizontal="center" vertical="top" textRotation="45" wrapText="1"/>
    </xf>
    <xf numFmtId="0" fontId="11" fillId="3" borderId="22" xfId="0" applyFont="1" applyFill="1" applyBorder="1" applyAlignment="1">
      <alignment horizontal="right" vertical="top" wrapText="1"/>
    </xf>
    <xf numFmtId="0" fontId="11" fillId="3" borderId="1" xfId="0" applyFont="1" applyFill="1" applyBorder="1" applyAlignment="1">
      <alignment horizontal="right" vertical="top" wrapText="1"/>
    </xf>
    <xf numFmtId="0" fontId="23" fillId="0" borderId="0" xfId="0" applyFont="1" applyAlignment="1">
      <alignment horizontal="center" wrapText="1"/>
    </xf>
    <xf numFmtId="0" fontId="34" fillId="0" borderId="0" xfId="0" applyFont="1" applyFill="1" applyBorder="1" applyAlignment="1">
      <alignment horizontal="center" vertical="center"/>
    </xf>
    <xf numFmtId="0" fontId="0" fillId="0" borderId="0" xfId="0" applyFill="1" applyBorder="1" applyAlignment="1">
      <alignment vertical="center"/>
    </xf>
    <xf numFmtId="0" fontId="21" fillId="0" borderId="0" xfId="0" applyFont="1" applyBorder="1" applyAlignment="1">
      <alignment horizontal="left" vertical="center" wrapText="1"/>
    </xf>
    <xf numFmtId="0" fontId="0" fillId="0" borderId="0" xfId="0" applyAlignment="1">
      <alignment horizontal="center" wrapText="1"/>
    </xf>
    <xf numFmtId="0" fontId="8" fillId="2" borderId="0" xfId="0" applyFont="1" applyFill="1" applyBorder="1" applyAlignment="1">
      <alignment horizontal="center"/>
    </xf>
    <xf numFmtId="0" fontId="11" fillId="7" borderId="14" xfId="0" applyFont="1" applyFill="1" applyBorder="1" applyAlignment="1">
      <alignment horizontal="left" vertical="top" wrapText="1"/>
    </xf>
    <xf numFmtId="0" fontId="11" fillId="7" borderId="15" xfId="0" applyFont="1" applyFill="1" applyBorder="1" applyAlignment="1">
      <alignment horizontal="left" vertical="top" wrapText="1"/>
    </xf>
    <xf numFmtId="0" fontId="11" fillId="0" borderId="1" xfId="0" applyFont="1" applyBorder="1" applyAlignment="1">
      <alignment horizontal="center" vertical="top" textRotation="45" wrapText="1"/>
    </xf>
    <xf numFmtId="0" fontId="11" fillId="3" borderId="20" xfId="0" applyFont="1" applyFill="1" applyBorder="1" applyAlignment="1">
      <alignment horizontal="right" vertical="center" wrapText="1"/>
    </xf>
    <xf numFmtId="0" fontId="11" fillId="3" borderId="21" xfId="0" applyFont="1" applyFill="1" applyBorder="1" applyAlignment="1">
      <alignment horizontal="right" vertical="center" wrapText="1"/>
    </xf>
    <xf numFmtId="0" fontId="11" fillId="3" borderId="26" xfId="0" applyFont="1" applyFill="1" applyBorder="1" applyAlignment="1">
      <alignment horizontal="right" vertical="center" wrapText="1"/>
    </xf>
    <xf numFmtId="0" fontId="11" fillId="0" borderId="27" xfId="0" applyFont="1" applyBorder="1" applyAlignment="1">
      <alignment horizontal="center" vertical="top" textRotation="45"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0" fillId="11" borderId="13" xfId="0" applyFill="1" applyBorder="1" applyAlignment="1">
      <alignment horizontal="center"/>
    </xf>
    <xf numFmtId="0" fontId="13" fillId="3" borderId="2"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40" fillId="0" borderId="34" xfId="0" applyFont="1" applyBorder="1" applyAlignment="1">
      <alignment vertical="top" wrapText="1"/>
    </xf>
    <xf numFmtId="0" fontId="40" fillId="0" borderId="35" xfId="0" applyFont="1" applyBorder="1" applyAlignment="1">
      <alignment vertical="top" wrapText="1"/>
    </xf>
    <xf numFmtId="0" fontId="43" fillId="0" borderId="38" xfId="0" applyFont="1" applyBorder="1" applyAlignment="1">
      <alignment vertical="top" wrapText="1"/>
    </xf>
    <xf numFmtId="0" fontId="42" fillId="0" borderId="38" xfId="0" applyFont="1" applyBorder="1" applyAlignment="1">
      <alignment vertical="top" wrapText="1"/>
    </xf>
    <xf numFmtId="0" fontId="42" fillId="0" borderId="41" xfId="0" applyFont="1" applyBorder="1" applyAlignment="1">
      <alignment vertical="top" wrapText="1"/>
    </xf>
    <xf numFmtId="0" fontId="41" fillId="0" borderId="39" xfId="0" applyFont="1" applyBorder="1" applyAlignment="1">
      <alignment vertical="top" wrapText="1"/>
    </xf>
    <xf numFmtId="0" fontId="26" fillId="0" borderId="0" xfId="0" applyFont="1" applyAlignment="1">
      <alignment horizontal="left" vertical="center"/>
    </xf>
    <xf numFmtId="0" fontId="15" fillId="0" borderId="0" xfId="0" applyFont="1" applyAlignment="1">
      <alignment horizontal="left" vertical="center"/>
    </xf>
    <xf numFmtId="0" fontId="57" fillId="0" borderId="44" xfId="0" applyFont="1" applyBorder="1" applyAlignment="1">
      <alignment horizontal="center" vertical="center" wrapText="1"/>
    </xf>
    <xf numFmtId="0" fontId="29" fillId="6" borderId="47" xfId="0" applyFont="1" applyFill="1" applyBorder="1" applyAlignment="1">
      <alignment horizontal="center" vertical="center" wrapText="1"/>
    </xf>
    <xf numFmtId="0" fontId="29" fillId="6" borderId="5" xfId="0" applyFont="1" applyFill="1" applyBorder="1" applyAlignment="1">
      <alignment horizontal="center" vertical="center" wrapText="1"/>
    </xf>
    <xf numFmtId="0" fontId="29" fillId="6" borderId="4" xfId="0" applyFont="1" applyFill="1" applyBorder="1" applyAlignment="1">
      <alignment horizontal="center" vertical="center" wrapText="1"/>
    </xf>
    <xf numFmtId="0" fontId="49" fillId="9" borderId="47" xfId="0" applyFont="1" applyFill="1" applyBorder="1" applyAlignment="1">
      <alignment horizontal="left" vertical="center"/>
    </xf>
    <xf numFmtId="0" fontId="49" fillId="9" borderId="4" xfId="0" applyFont="1" applyFill="1" applyBorder="1" applyAlignment="1">
      <alignment horizontal="left" vertical="center"/>
    </xf>
    <xf numFmtId="0" fontId="49" fillId="9" borderId="47" xfId="0" applyFont="1" applyFill="1" applyBorder="1" applyAlignment="1">
      <alignment horizontal="left" vertical="center" wrapText="1"/>
    </xf>
    <xf numFmtId="0" fontId="49" fillId="9" borderId="5" xfId="0" applyFont="1" applyFill="1" applyBorder="1" applyAlignment="1">
      <alignment horizontal="left" vertical="center" wrapText="1"/>
    </xf>
    <xf numFmtId="0" fontId="49" fillId="9" borderId="4" xfId="0" applyFont="1" applyFill="1" applyBorder="1" applyAlignment="1">
      <alignment horizontal="left" vertical="center" wrapText="1"/>
    </xf>
    <xf numFmtId="0" fontId="56" fillId="9" borderId="47" xfId="0" applyFont="1" applyFill="1" applyBorder="1" applyAlignment="1">
      <alignment horizontal="left" vertical="center" wrapText="1"/>
    </xf>
    <xf numFmtId="0" fontId="56" fillId="9" borderId="4" xfId="0" applyFont="1" applyFill="1" applyBorder="1" applyAlignment="1">
      <alignment horizontal="left" vertical="center" wrapText="1"/>
    </xf>
  </cellXfs>
  <cellStyles count="1">
    <cellStyle name="Κανονικό" xfId="0" builtinId="0"/>
  </cellStyles>
  <dxfs count="0"/>
  <tableStyles count="0" defaultTableStyle="TableStyleMedium9"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30"/>
  <sheetViews>
    <sheetView tabSelected="1" zoomScale="90" zoomScaleNormal="90" workbookViewId="0">
      <selection activeCell="J14" sqref="J14"/>
    </sheetView>
  </sheetViews>
  <sheetFormatPr defaultColWidth="40" defaultRowHeight="15" x14ac:dyDescent="0.25"/>
  <cols>
    <col min="1" max="1" width="6.5703125" style="4" customWidth="1"/>
    <col min="2" max="2" width="46.42578125" style="4" customWidth="1"/>
    <col min="3" max="3" width="15" style="4" customWidth="1"/>
    <col min="4" max="4" width="12.7109375" style="4" customWidth="1"/>
    <col min="5" max="5" width="14.7109375" style="4" customWidth="1"/>
    <col min="6" max="6" width="14.7109375" style="4" bestFit="1" customWidth="1"/>
    <col min="7" max="7" width="15.7109375" style="4" customWidth="1"/>
    <col min="8" max="8" width="11.28515625" style="4" bestFit="1" customWidth="1"/>
    <col min="9" max="9" width="10.7109375" style="4" customWidth="1"/>
    <col min="10" max="16384" width="40" style="4"/>
  </cols>
  <sheetData>
    <row r="1" spans="1:10" s="57" customFormat="1" ht="18.75" x14ac:dyDescent="0.3">
      <c r="A1" s="313" t="s">
        <v>353</v>
      </c>
      <c r="B1" s="313"/>
      <c r="C1" s="313"/>
      <c r="D1" s="313"/>
      <c r="E1" s="313"/>
      <c r="F1" s="313"/>
      <c r="G1" s="313"/>
    </row>
    <row r="2" spans="1:10" ht="48.75" customHeight="1" x14ac:dyDescent="0.35">
      <c r="B2" s="30" t="s">
        <v>415</v>
      </c>
      <c r="C2" s="30"/>
      <c r="D2" s="30"/>
      <c r="E2" s="30"/>
      <c r="F2" s="30"/>
      <c r="G2" s="31"/>
    </row>
    <row r="3" spans="1:10" ht="25.5" customHeight="1" x14ac:dyDescent="0.25">
      <c r="B3" s="22"/>
      <c r="C3" s="22"/>
      <c r="D3" s="22"/>
      <c r="E3" s="22"/>
      <c r="F3" s="22"/>
      <c r="G3" s="22"/>
      <c r="H3" s="22"/>
    </row>
    <row r="4" spans="1:10" ht="23.25" customHeight="1" x14ac:dyDescent="0.3">
      <c r="B4" s="32" t="s">
        <v>21</v>
      </c>
      <c r="C4" s="22"/>
      <c r="D4" s="22"/>
      <c r="E4" s="318" t="s">
        <v>33</v>
      </c>
      <c r="F4" s="318"/>
      <c r="G4" s="36"/>
      <c r="H4" s="36"/>
      <c r="I4" s="36"/>
      <c r="J4" s="36"/>
    </row>
    <row r="5" spans="1:10" ht="18" customHeight="1" x14ac:dyDescent="0.25">
      <c r="B5" s="33" t="s">
        <v>22</v>
      </c>
      <c r="C5" s="22"/>
      <c r="D5" s="22"/>
      <c r="E5" s="37" t="s">
        <v>414</v>
      </c>
      <c r="F5" s="36"/>
      <c r="G5" s="36"/>
      <c r="H5" s="36"/>
      <c r="I5" s="36"/>
      <c r="J5" s="36"/>
    </row>
    <row r="6" spans="1:10" ht="16.149999999999999" customHeight="1" x14ac:dyDescent="0.25">
      <c r="B6" s="33" t="s">
        <v>23</v>
      </c>
      <c r="C6" s="22"/>
      <c r="D6" s="22"/>
      <c r="E6" s="37" t="s">
        <v>34</v>
      </c>
      <c r="F6" s="36"/>
      <c r="G6" s="36"/>
      <c r="H6" s="37" t="s">
        <v>35</v>
      </c>
      <c r="I6" s="37" t="s">
        <v>36</v>
      </c>
      <c r="J6" s="36"/>
    </row>
    <row r="7" spans="1:10" ht="30.6" customHeight="1" x14ac:dyDescent="0.25">
      <c r="B7" s="35" t="s">
        <v>24</v>
      </c>
      <c r="C7" s="22"/>
      <c r="D7" s="22"/>
      <c r="E7" s="37" t="s">
        <v>37</v>
      </c>
      <c r="F7" s="36"/>
      <c r="G7" s="36"/>
      <c r="H7" s="36"/>
      <c r="I7" s="36"/>
      <c r="J7" s="36"/>
    </row>
    <row r="8" spans="1:10" ht="18.600000000000001" customHeight="1" x14ac:dyDescent="0.25">
      <c r="B8" s="4" t="s">
        <v>25</v>
      </c>
      <c r="C8" s="22"/>
      <c r="D8" s="22"/>
      <c r="E8" s="36"/>
      <c r="F8" s="36"/>
      <c r="G8" s="36"/>
      <c r="H8" s="36"/>
      <c r="I8" s="36"/>
      <c r="J8" s="36"/>
    </row>
    <row r="9" spans="1:10" ht="14.45" customHeight="1" x14ac:dyDescent="0.25">
      <c r="B9" s="4" t="s">
        <v>26</v>
      </c>
      <c r="C9" s="22"/>
      <c r="D9" s="22"/>
      <c r="E9" s="37" t="s">
        <v>38</v>
      </c>
      <c r="F9" s="36"/>
      <c r="G9" s="36"/>
      <c r="H9" s="36"/>
      <c r="I9" s="36"/>
      <c r="J9" s="36"/>
    </row>
    <row r="10" spans="1:10" ht="14.45" customHeight="1" x14ac:dyDescent="0.25">
      <c r="B10" s="4" t="s">
        <v>27</v>
      </c>
      <c r="C10" s="22"/>
      <c r="D10" s="22"/>
      <c r="E10" s="37" t="s">
        <v>39</v>
      </c>
      <c r="F10" s="36"/>
      <c r="G10" s="36"/>
      <c r="H10" s="36"/>
      <c r="I10" s="36"/>
      <c r="J10" s="36"/>
    </row>
    <row r="11" spans="1:10" ht="15.6" customHeight="1" x14ac:dyDescent="0.25">
      <c r="B11" s="4" t="s">
        <v>28</v>
      </c>
      <c r="C11" s="22"/>
      <c r="D11" s="22"/>
      <c r="E11" s="38" t="s">
        <v>40</v>
      </c>
      <c r="F11" s="36"/>
      <c r="G11" s="37" t="s">
        <v>41</v>
      </c>
      <c r="H11" s="36"/>
      <c r="I11" s="36"/>
      <c r="J11" s="36"/>
    </row>
    <row r="12" spans="1:10" ht="16.899999999999999" customHeight="1" x14ac:dyDescent="0.25">
      <c r="B12" s="33" t="s">
        <v>29</v>
      </c>
      <c r="C12" s="22"/>
      <c r="D12" s="22"/>
      <c r="E12" s="36"/>
      <c r="F12" s="36"/>
      <c r="G12" s="37" t="s">
        <v>42</v>
      </c>
      <c r="H12" s="36"/>
      <c r="I12" s="36"/>
      <c r="J12" s="36"/>
    </row>
    <row r="13" spans="1:10" ht="22.5" customHeight="1" x14ac:dyDescent="0.25">
      <c r="C13" s="22"/>
      <c r="D13" s="22"/>
      <c r="E13" s="36"/>
      <c r="F13" s="36"/>
      <c r="G13" s="37" t="s">
        <v>43</v>
      </c>
      <c r="H13" s="36"/>
      <c r="I13" s="36"/>
      <c r="J13" s="36"/>
    </row>
    <row r="14" spans="1:10" ht="22.5" customHeight="1" x14ac:dyDescent="0.25">
      <c r="B14" s="33"/>
      <c r="C14" s="22"/>
      <c r="D14" s="22"/>
      <c r="E14" s="36"/>
      <c r="F14" s="36"/>
      <c r="G14" s="39" t="s">
        <v>44</v>
      </c>
      <c r="H14" s="36"/>
      <c r="I14" s="36"/>
      <c r="J14" s="36"/>
    </row>
    <row r="15" spans="1:10" ht="20.45" customHeight="1" x14ac:dyDescent="0.25">
      <c r="B15" s="33"/>
      <c r="C15" s="22"/>
      <c r="D15" s="22"/>
      <c r="E15" s="36"/>
      <c r="F15" s="36"/>
      <c r="G15" s="39" t="s">
        <v>45</v>
      </c>
      <c r="H15" s="36"/>
      <c r="I15" s="36"/>
      <c r="J15" s="36"/>
    </row>
    <row r="16" spans="1:10" ht="43.15" customHeight="1" x14ac:dyDescent="0.25">
      <c r="B16" s="34" t="s">
        <v>30</v>
      </c>
      <c r="C16" s="22"/>
      <c r="D16" s="22"/>
      <c r="E16" s="36"/>
      <c r="F16" s="36"/>
      <c r="G16" s="37"/>
      <c r="H16" s="36"/>
      <c r="I16" s="36"/>
      <c r="J16" s="36"/>
    </row>
    <row r="17" spans="1:10" ht="21.6" customHeight="1" thickBot="1" x14ac:dyDescent="0.3">
      <c r="B17" s="33" t="s">
        <v>31</v>
      </c>
      <c r="C17" s="22"/>
      <c r="D17" s="22"/>
      <c r="E17" s="36"/>
      <c r="F17" s="36"/>
      <c r="G17" s="36"/>
      <c r="H17" s="36"/>
      <c r="I17" s="36"/>
      <c r="J17" s="36"/>
    </row>
    <row r="18" spans="1:10" ht="19.5" customHeight="1" thickTop="1" thickBot="1" x14ac:dyDescent="0.35">
      <c r="B18" s="33" t="s">
        <v>32</v>
      </c>
      <c r="C18" s="22"/>
      <c r="D18" s="22"/>
      <c r="E18" s="68" t="s">
        <v>46</v>
      </c>
      <c r="F18" s="69"/>
      <c r="G18" s="70"/>
      <c r="H18" s="71"/>
      <c r="I18" s="80"/>
    </row>
    <row r="19" spans="1:10" ht="20.45" customHeight="1" thickTop="1" x14ac:dyDescent="0.25">
      <c r="B19" s="33"/>
      <c r="C19" s="22"/>
      <c r="D19" s="22"/>
      <c r="E19" s="72" t="s">
        <v>47</v>
      </c>
      <c r="F19" s="73"/>
      <c r="G19" s="74"/>
      <c r="H19" s="75"/>
    </row>
    <row r="20" spans="1:10" ht="18.600000000000001" customHeight="1" x14ac:dyDescent="0.25">
      <c r="B20" s="33"/>
      <c r="C20" s="22"/>
      <c r="D20" s="78"/>
      <c r="E20" s="33" t="s">
        <v>48</v>
      </c>
      <c r="F20" s="22"/>
      <c r="G20" s="33"/>
      <c r="H20" s="22"/>
      <c r="I20" s="80"/>
    </row>
    <row r="21" spans="1:10" ht="19.899999999999999" customHeight="1" thickBot="1" x14ac:dyDescent="0.3">
      <c r="B21" s="33"/>
      <c r="C21" s="22"/>
      <c r="D21" s="78"/>
      <c r="E21" s="33" t="s">
        <v>49</v>
      </c>
      <c r="F21" s="22"/>
      <c r="G21" s="76"/>
      <c r="H21" s="77"/>
      <c r="I21" s="80"/>
    </row>
    <row r="22" spans="1:10" ht="26.25" customHeight="1" thickTop="1" thickBot="1" x14ac:dyDescent="0.3">
      <c r="B22" s="33"/>
      <c r="C22" s="22"/>
      <c r="D22" s="22"/>
      <c r="E22" s="79"/>
      <c r="F22" s="79"/>
      <c r="G22" s="37"/>
      <c r="H22" s="36"/>
    </row>
    <row r="23" spans="1:10" ht="27.6" customHeight="1" thickTop="1" thickBot="1" x14ac:dyDescent="0.3">
      <c r="B23" s="33"/>
      <c r="C23" s="22"/>
      <c r="D23" s="22"/>
      <c r="E23" s="319" t="s">
        <v>355</v>
      </c>
      <c r="F23" s="320"/>
      <c r="G23" s="305">
        <f ca="1">SUM(IF(ISNUMBER(synolo1:INDIRECT("synolo12")), synolo1:INDIRECT("synolo12")))</f>
        <v>0</v>
      </c>
      <c r="H23" s="36"/>
    </row>
    <row r="24" spans="1:10" ht="52.15" customHeight="1" thickTop="1" thickBot="1" x14ac:dyDescent="0.3">
      <c r="B24" s="33"/>
      <c r="C24" s="22"/>
      <c r="D24" s="22"/>
      <c r="E24" s="319" t="s">
        <v>416</v>
      </c>
      <c r="F24" s="320"/>
      <c r="G24" s="305" t="str">
        <f>result</f>
        <v/>
      </c>
    </row>
    <row r="25" spans="1:10" s="5" customFormat="1" ht="24.6" customHeight="1" thickTop="1" x14ac:dyDescent="0.25">
      <c r="B25" s="6"/>
      <c r="C25" s="316"/>
      <c r="D25" s="316"/>
      <c r="E25" s="316"/>
      <c r="F25" s="316"/>
    </row>
    <row r="26" spans="1:10" s="5" customFormat="1" ht="20.45" customHeight="1" thickBot="1" x14ac:dyDescent="0.3">
      <c r="B26" s="6"/>
      <c r="C26" s="58"/>
      <c r="D26" s="58"/>
      <c r="E26" s="58"/>
      <c r="F26" s="58"/>
    </row>
    <row r="27" spans="1:10" s="5" customFormat="1" ht="24.6" customHeight="1" thickBot="1" x14ac:dyDescent="0.3">
      <c r="B27" s="6"/>
      <c r="C27" s="81" t="s">
        <v>5</v>
      </c>
      <c r="D27" s="82"/>
      <c r="E27" s="82"/>
      <c r="F27" s="86"/>
      <c r="G27" s="87"/>
    </row>
    <row r="28" spans="1:10" s="5" customFormat="1" ht="60.6" customHeight="1" thickBot="1" x14ac:dyDescent="0.3">
      <c r="B28" s="6"/>
      <c r="C28" s="83" t="s">
        <v>356</v>
      </c>
      <c r="D28" s="84" t="s">
        <v>357</v>
      </c>
      <c r="E28" s="84" t="s">
        <v>358</v>
      </c>
      <c r="F28" s="309" t="s">
        <v>359</v>
      </c>
      <c r="G28" s="85" t="s">
        <v>2</v>
      </c>
      <c r="H28" s="88"/>
    </row>
    <row r="29" spans="1:10" s="5" customFormat="1" ht="29.25" customHeight="1" thickBot="1" x14ac:dyDescent="0.3">
      <c r="A29" s="132">
        <v>1</v>
      </c>
      <c r="B29" s="133" t="s">
        <v>345</v>
      </c>
      <c r="C29" s="134">
        <v>0</v>
      </c>
      <c r="D29" s="135">
        <v>21</v>
      </c>
      <c r="E29" s="135">
        <v>42</v>
      </c>
      <c r="F29" s="321"/>
      <c r="G29" s="89"/>
      <c r="H29" s="88"/>
    </row>
    <row r="30" spans="1:10" s="5" customFormat="1" ht="20.45" customHeight="1" thickBot="1" x14ac:dyDescent="0.3">
      <c r="A30" s="92" t="s">
        <v>52</v>
      </c>
      <c r="B30" s="94" t="s">
        <v>59</v>
      </c>
      <c r="C30" s="91">
        <v>0</v>
      </c>
      <c r="D30" s="109">
        <v>3</v>
      </c>
      <c r="E30" s="108">
        <v>6</v>
      </c>
      <c r="F30" s="108"/>
      <c r="G30" s="90"/>
    </row>
    <row r="31" spans="1:10" s="5" customFormat="1" ht="28.15" customHeight="1" thickBot="1" x14ac:dyDescent="0.3">
      <c r="A31" s="139" t="s">
        <v>53</v>
      </c>
      <c r="B31" s="95" t="s">
        <v>60</v>
      </c>
      <c r="C31" s="108">
        <v>0</v>
      </c>
      <c r="D31" s="109">
        <v>3</v>
      </c>
      <c r="E31" s="109">
        <v>6</v>
      </c>
      <c r="F31" s="108"/>
    </row>
    <row r="32" spans="1:10" s="5" customFormat="1" ht="21" customHeight="1" thickBot="1" x14ac:dyDescent="0.3">
      <c r="A32" s="92" t="s">
        <v>54</v>
      </c>
      <c r="B32" s="102" t="s">
        <v>61</v>
      </c>
      <c r="C32" s="109">
        <v>0</v>
      </c>
      <c r="D32" s="104">
        <v>3</v>
      </c>
      <c r="E32" s="108">
        <v>6</v>
      </c>
      <c r="F32" s="108"/>
    </row>
    <row r="33" spans="1:8" s="5" customFormat="1" ht="23.45" customHeight="1" thickBot="1" x14ac:dyDescent="0.3">
      <c r="A33" s="97" t="s">
        <v>55</v>
      </c>
      <c r="B33" s="103" t="s">
        <v>62</v>
      </c>
      <c r="C33" s="108">
        <v>0</v>
      </c>
      <c r="D33" s="108">
        <v>3</v>
      </c>
      <c r="E33" s="110">
        <v>6</v>
      </c>
      <c r="F33" s="108"/>
      <c r="G33" s="88"/>
    </row>
    <row r="34" spans="1:8" s="5" customFormat="1" ht="19.899999999999999" customHeight="1" thickBot="1" x14ac:dyDescent="0.3">
      <c r="A34" s="98" t="s">
        <v>56</v>
      </c>
      <c r="B34" s="96" t="s">
        <v>63</v>
      </c>
      <c r="C34" s="108">
        <v>0</v>
      </c>
      <c r="D34" s="108">
        <v>3</v>
      </c>
      <c r="E34" s="108">
        <v>6</v>
      </c>
      <c r="F34" s="108"/>
      <c r="G34" s="88"/>
    </row>
    <row r="35" spans="1:8" s="5" customFormat="1" ht="20.45" customHeight="1" thickBot="1" x14ac:dyDescent="0.3">
      <c r="A35" s="24" t="s">
        <v>57</v>
      </c>
      <c r="B35" s="96" t="s">
        <v>64</v>
      </c>
      <c r="C35" s="108">
        <v>0</v>
      </c>
      <c r="D35" s="108">
        <v>3</v>
      </c>
      <c r="E35" s="108">
        <v>6</v>
      </c>
      <c r="F35" s="108"/>
    </row>
    <row r="36" spans="1:8" s="5" customFormat="1" ht="21" customHeight="1" thickBot="1" x14ac:dyDescent="0.3">
      <c r="A36" s="97" t="s">
        <v>58</v>
      </c>
      <c r="B36" s="99" t="s">
        <v>65</v>
      </c>
      <c r="C36" s="108">
        <v>0</v>
      </c>
      <c r="D36" s="108">
        <v>3</v>
      </c>
      <c r="E36" s="108">
        <v>6</v>
      </c>
      <c r="F36" s="108"/>
    </row>
    <row r="37" spans="1:8" s="5" customFormat="1" ht="29.25" customHeight="1" thickBot="1" x14ac:dyDescent="0.3">
      <c r="A37" s="101"/>
      <c r="B37" s="322" t="s">
        <v>360</v>
      </c>
      <c r="C37" s="323"/>
      <c r="D37" s="323"/>
      <c r="E37" s="324"/>
      <c r="F37" s="148" t="str">
        <f>IF(COUNTA(F30:F36)&gt;0, SUM(F30:F36), "")</f>
        <v/>
      </c>
      <c r="G37" s="88"/>
    </row>
    <row r="38" spans="1:8" s="5" customFormat="1" ht="29.25" customHeight="1" thickBot="1" x14ac:dyDescent="0.3">
      <c r="B38" s="117" t="s">
        <v>361</v>
      </c>
      <c r="C38" s="118">
        <v>0</v>
      </c>
      <c r="D38" s="22"/>
      <c r="E38" s="22"/>
      <c r="F38" s="119"/>
    </row>
    <row r="39" spans="1:8" s="5" customFormat="1" ht="29.25" customHeight="1" thickBot="1" x14ac:dyDescent="0.3">
      <c r="B39" s="100"/>
      <c r="C39" s="104"/>
      <c r="D39" s="105"/>
      <c r="E39" s="65"/>
      <c r="F39" s="65"/>
    </row>
    <row r="40" spans="1:8" s="9" customFormat="1" ht="25.9" customHeight="1" thickBot="1" x14ac:dyDescent="0.3">
      <c r="A40" s="112"/>
      <c r="B40" s="131" t="s">
        <v>3</v>
      </c>
      <c r="C40" s="128" t="s">
        <v>5</v>
      </c>
      <c r="D40" s="129" t="s">
        <v>6</v>
      </c>
      <c r="E40" s="129" t="s">
        <v>7</v>
      </c>
      <c r="F40" s="120"/>
    </row>
    <row r="41" spans="1:8" s="5" customFormat="1" ht="16.5" thickBot="1" x14ac:dyDescent="0.3">
      <c r="B41" s="115" t="s">
        <v>50</v>
      </c>
      <c r="C41" s="126" t="s">
        <v>92</v>
      </c>
      <c r="D41" s="303" t="str">
        <f>IF(AND(synolo1&gt;=28, synolo1&lt;=42), synolo1,"")</f>
        <v/>
      </c>
      <c r="E41" s="121">
        <v>0</v>
      </c>
      <c r="F41" s="106"/>
    </row>
    <row r="42" spans="1:8" s="5" customFormat="1" ht="16.5" thickBot="1" x14ac:dyDescent="0.3">
      <c r="B42" s="115" t="s">
        <v>4</v>
      </c>
      <c r="C42" s="127" t="s">
        <v>91</v>
      </c>
      <c r="D42" s="303" t="str">
        <f>IF(AND(synolo1&gt;=7, synolo1&lt;=27), synolo1,"")</f>
        <v/>
      </c>
      <c r="E42" s="123"/>
      <c r="F42" s="24"/>
    </row>
    <row r="43" spans="1:8" s="5" customFormat="1" ht="16.5" thickBot="1" x14ac:dyDescent="0.3">
      <c r="B43" s="115" t="s">
        <v>51</v>
      </c>
      <c r="C43" s="126" t="s">
        <v>90</v>
      </c>
      <c r="D43" s="303" t="str">
        <f>IF(AND(synolo1&gt;=0, synolo1&lt;=6), synolo1,"")</f>
        <v/>
      </c>
      <c r="E43" s="122"/>
      <c r="F43" s="106"/>
    </row>
    <row r="44" spans="1:8" ht="13.15" customHeight="1" x14ac:dyDescent="0.25">
      <c r="D44" s="101"/>
      <c r="E44" s="101"/>
      <c r="F44" s="24"/>
    </row>
    <row r="45" spans="1:8" ht="18.75" x14ac:dyDescent="0.3">
      <c r="A45" s="137"/>
      <c r="B45" s="138" t="s">
        <v>0</v>
      </c>
      <c r="C45" s="18"/>
      <c r="D45" s="18"/>
      <c r="E45" s="18"/>
      <c r="F45" s="18"/>
    </row>
    <row r="46" spans="1:8" ht="19.5" thickBot="1" x14ac:dyDescent="0.35">
      <c r="B46" s="136"/>
      <c r="C46" s="18"/>
      <c r="D46" s="18"/>
      <c r="E46" s="18"/>
      <c r="F46" s="18"/>
    </row>
    <row r="47" spans="1:8" ht="19.5" thickBot="1" x14ac:dyDescent="0.35">
      <c r="B47" s="136"/>
      <c r="C47" s="81" t="s">
        <v>5</v>
      </c>
      <c r="D47" s="82"/>
      <c r="E47" s="82"/>
      <c r="F47" s="86"/>
      <c r="G47" s="87"/>
    </row>
    <row r="48" spans="1:8" ht="58.15" customHeight="1" thickBot="1" x14ac:dyDescent="0.35">
      <c r="A48" s="87"/>
      <c r="B48" s="136"/>
      <c r="C48" s="83" t="s">
        <v>356</v>
      </c>
      <c r="D48" s="84" t="s">
        <v>357</v>
      </c>
      <c r="E48" s="84" t="s">
        <v>358</v>
      </c>
      <c r="F48" s="309" t="s">
        <v>359</v>
      </c>
      <c r="G48" s="85" t="s">
        <v>2</v>
      </c>
      <c r="H48" s="88"/>
    </row>
    <row r="49" spans="1:7" ht="15.75" thickBot="1" x14ac:dyDescent="0.3">
      <c r="A49" s="152">
        <v>2</v>
      </c>
      <c r="B49" s="153" t="s">
        <v>73</v>
      </c>
      <c r="C49" s="141">
        <v>0</v>
      </c>
      <c r="D49" s="142">
        <v>21</v>
      </c>
      <c r="E49" s="142">
        <v>57</v>
      </c>
      <c r="F49" s="325"/>
      <c r="G49" s="89"/>
    </row>
    <row r="50" spans="1:7" ht="30.75" thickBot="1" x14ac:dyDescent="0.3">
      <c r="A50" s="107" t="s">
        <v>66</v>
      </c>
      <c r="B50" s="143" t="s">
        <v>74</v>
      </c>
      <c r="C50" s="108">
        <v>0</v>
      </c>
      <c r="D50" s="108">
        <v>3</v>
      </c>
      <c r="E50" s="108">
        <v>6</v>
      </c>
      <c r="F50" s="302"/>
      <c r="G50" s="90"/>
    </row>
    <row r="51" spans="1:7" ht="45.75" thickBot="1" x14ac:dyDescent="0.3">
      <c r="A51" s="107" t="s">
        <v>67</v>
      </c>
      <c r="B51" s="144" t="s">
        <v>75</v>
      </c>
      <c r="C51" s="145">
        <v>0</v>
      </c>
      <c r="D51" s="145">
        <v>3</v>
      </c>
      <c r="E51" s="145">
        <v>9</v>
      </c>
      <c r="F51" s="302"/>
    </row>
    <row r="52" spans="1:7" ht="30.75" thickBot="1" x14ac:dyDescent="0.3">
      <c r="A52" s="107" t="s">
        <v>68</v>
      </c>
      <c r="B52" s="146" t="s">
        <v>76</v>
      </c>
      <c r="C52" s="108">
        <v>0</v>
      </c>
      <c r="D52" s="108">
        <v>3</v>
      </c>
      <c r="E52" s="108">
        <v>9</v>
      </c>
      <c r="F52" s="302"/>
    </row>
    <row r="53" spans="1:7" ht="30.75" thickBot="1" x14ac:dyDescent="0.3">
      <c r="A53" s="107" t="s">
        <v>69</v>
      </c>
      <c r="B53" s="143" t="s">
        <v>77</v>
      </c>
      <c r="C53" s="108">
        <v>0</v>
      </c>
      <c r="D53" s="108">
        <v>3</v>
      </c>
      <c r="E53" s="108">
        <v>9</v>
      </c>
      <c r="F53" s="302"/>
    </row>
    <row r="54" spans="1:7" ht="20.45" customHeight="1" thickBot="1" x14ac:dyDescent="0.3">
      <c r="A54" s="107" t="s">
        <v>70</v>
      </c>
      <c r="B54" s="143" t="s">
        <v>78</v>
      </c>
      <c r="C54" s="108">
        <v>0</v>
      </c>
      <c r="D54" s="108">
        <v>3</v>
      </c>
      <c r="E54" s="108">
        <v>6</v>
      </c>
      <c r="F54" s="302"/>
    </row>
    <row r="55" spans="1:7" ht="44.45" customHeight="1" thickBot="1" x14ac:dyDescent="0.3">
      <c r="A55" s="107" t="s">
        <v>71</v>
      </c>
      <c r="B55" s="144" t="s">
        <v>79</v>
      </c>
      <c r="C55" s="145">
        <v>0</v>
      </c>
      <c r="D55" s="145">
        <v>3</v>
      </c>
      <c r="E55" s="145">
        <v>9</v>
      </c>
      <c r="F55" s="302"/>
    </row>
    <row r="56" spans="1:7" ht="30.75" thickBot="1" x14ac:dyDescent="0.3">
      <c r="A56" s="107" t="s">
        <v>72</v>
      </c>
      <c r="B56" s="143" t="s">
        <v>80</v>
      </c>
      <c r="C56" s="108">
        <v>0</v>
      </c>
      <c r="D56" s="108">
        <v>3</v>
      </c>
      <c r="E56" s="108">
        <v>9</v>
      </c>
      <c r="F56" s="302"/>
    </row>
    <row r="57" spans="1:7" ht="16.5" thickBot="1" x14ac:dyDescent="0.3">
      <c r="A57" s="147"/>
      <c r="B57" s="311" t="s">
        <v>360</v>
      </c>
      <c r="C57" s="311"/>
      <c r="D57" s="311"/>
      <c r="E57" s="311"/>
      <c r="F57" s="148" t="str">
        <f>IF(COUNTA(F50:F56)&gt;0, SUM(F50:F56), "")</f>
        <v/>
      </c>
    </row>
    <row r="58" spans="1:7" ht="16.5" thickBot="1" x14ac:dyDescent="0.3">
      <c r="A58" s="11"/>
      <c r="B58" s="117" t="s">
        <v>361</v>
      </c>
      <c r="C58" s="118">
        <v>0</v>
      </c>
      <c r="D58" s="22"/>
      <c r="E58" s="22"/>
      <c r="F58" s="36"/>
    </row>
    <row r="59" spans="1:7" ht="15.75" thickBot="1" x14ac:dyDescent="0.3">
      <c r="A59" s="11"/>
      <c r="B59" s="40"/>
      <c r="C59" s="111"/>
      <c r="D59" s="105"/>
      <c r="E59" s="140"/>
      <c r="F59" s="140"/>
    </row>
    <row r="60" spans="1:7" s="9" customFormat="1" ht="23.25" customHeight="1" thickBot="1" x14ac:dyDescent="0.3">
      <c r="B60" s="158" t="s">
        <v>3</v>
      </c>
      <c r="C60" s="128" t="s">
        <v>5</v>
      </c>
      <c r="D60" s="130" t="s">
        <v>6</v>
      </c>
      <c r="E60" s="129" t="s">
        <v>7</v>
      </c>
      <c r="F60" s="120"/>
    </row>
    <row r="61" spans="1:7" s="5" customFormat="1" ht="16.5" thickBot="1" x14ac:dyDescent="0.3">
      <c r="A61" s="149"/>
      <c r="B61" s="115" t="s">
        <v>50</v>
      </c>
      <c r="C61" s="163" t="s">
        <v>95</v>
      </c>
      <c r="D61" s="303" t="str">
        <f>IF(AND(synolo2&gt;=40, synolo2&lt;=57), synolo2,"")</f>
        <v/>
      </c>
      <c r="E61" s="165">
        <v>0</v>
      </c>
      <c r="F61" s="114"/>
    </row>
    <row r="62" spans="1:7" s="5" customFormat="1" ht="16.5" thickBot="1" x14ac:dyDescent="0.3">
      <c r="A62" s="149"/>
      <c r="B62" s="150" t="s">
        <v>4</v>
      </c>
      <c r="C62" s="164" t="s">
        <v>94</v>
      </c>
      <c r="D62" s="303" t="str">
        <f>IF(AND(synolo2&gt;=10, synolo2&lt;=39), synolo2,"")</f>
        <v/>
      </c>
      <c r="F62" s="114"/>
    </row>
    <row r="63" spans="1:7" s="5" customFormat="1" ht="16.5" thickBot="1" x14ac:dyDescent="0.3">
      <c r="B63" s="151" t="s">
        <v>51</v>
      </c>
      <c r="C63" s="163" t="s">
        <v>93</v>
      </c>
      <c r="D63" s="303" t="str">
        <f>IF(AND(synolo2&gt;=0, synolo2&lt;=9), synolo2,"")</f>
        <v/>
      </c>
      <c r="E63" s="122"/>
      <c r="F63" s="114"/>
    </row>
    <row r="64" spans="1:7" ht="31.5" customHeight="1" thickBot="1" x14ac:dyDescent="0.3">
      <c r="D64" s="101"/>
      <c r="E64" s="101"/>
    </row>
    <row r="65" spans="1:8" ht="31.5" customHeight="1" thickBot="1" x14ac:dyDescent="0.3">
      <c r="C65" s="81" t="s">
        <v>5</v>
      </c>
      <c r="D65" s="82"/>
      <c r="E65" s="82"/>
      <c r="F65" s="86"/>
      <c r="G65" s="87"/>
    </row>
    <row r="66" spans="1:8" ht="31.5" customHeight="1" thickBot="1" x14ac:dyDescent="0.3">
      <c r="C66" s="155" t="s">
        <v>356</v>
      </c>
      <c r="D66" s="156" t="s">
        <v>357</v>
      </c>
      <c r="E66" s="156" t="s">
        <v>358</v>
      </c>
      <c r="F66" s="309" t="s">
        <v>359</v>
      </c>
      <c r="G66" s="85" t="s">
        <v>2</v>
      </c>
      <c r="H66" s="88"/>
    </row>
    <row r="67" spans="1:8" ht="30" customHeight="1" thickBot="1" x14ac:dyDescent="0.3">
      <c r="A67" s="157">
        <v>3</v>
      </c>
      <c r="B67" s="93" t="s">
        <v>85</v>
      </c>
      <c r="C67" s="134">
        <v>0</v>
      </c>
      <c r="D67" s="135">
        <v>12</v>
      </c>
      <c r="E67" s="135">
        <v>36</v>
      </c>
      <c r="F67" s="310"/>
      <c r="G67" s="89"/>
    </row>
    <row r="68" spans="1:8" ht="60.75" thickBot="1" x14ac:dyDescent="0.3">
      <c r="A68" s="107" t="s">
        <v>81</v>
      </c>
      <c r="B68" s="144" t="s">
        <v>87</v>
      </c>
      <c r="C68" s="108">
        <v>0</v>
      </c>
      <c r="D68" s="108">
        <v>3</v>
      </c>
      <c r="E68" s="108">
        <v>9</v>
      </c>
      <c r="F68" s="108"/>
    </row>
    <row r="69" spans="1:8" ht="30.75" thickBot="1" x14ac:dyDescent="0.3">
      <c r="A69" s="107" t="s">
        <v>82</v>
      </c>
      <c r="B69" s="144" t="s">
        <v>86</v>
      </c>
      <c r="C69" s="108">
        <v>0</v>
      </c>
      <c r="D69" s="108">
        <v>3</v>
      </c>
      <c r="E69" s="108">
        <v>6</v>
      </c>
      <c r="F69" s="108"/>
    </row>
    <row r="70" spans="1:8" ht="20.25" customHeight="1" thickBot="1" x14ac:dyDescent="0.3">
      <c r="A70" s="107" t="s">
        <v>84</v>
      </c>
      <c r="B70" s="143" t="s">
        <v>88</v>
      </c>
      <c r="C70" s="108">
        <v>0</v>
      </c>
      <c r="D70" s="108">
        <v>3</v>
      </c>
      <c r="E70" s="108">
        <v>9</v>
      </c>
      <c r="F70" s="108"/>
    </row>
    <row r="71" spans="1:8" ht="22.5" customHeight="1" thickBot="1" x14ac:dyDescent="0.3">
      <c r="A71" s="198" t="s">
        <v>83</v>
      </c>
      <c r="B71" s="199" t="s">
        <v>89</v>
      </c>
      <c r="C71" s="192">
        <v>0</v>
      </c>
      <c r="D71" s="192">
        <v>3</v>
      </c>
      <c r="E71" s="192">
        <v>12</v>
      </c>
      <c r="F71" s="192"/>
      <c r="G71" s="18"/>
    </row>
    <row r="72" spans="1:8" s="22" customFormat="1" ht="16.5" thickBot="1" x14ac:dyDescent="0.3">
      <c r="B72" s="312" t="s">
        <v>360</v>
      </c>
      <c r="C72" s="312"/>
      <c r="D72" s="312"/>
      <c r="E72" s="312"/>
      <c r="F72" s="148" t="str">
        <f>IF(COUNTA(F68:F71)&gt;0, SUM(F68:F71), "")</f>
        <v/>
      </c>
    </row>
    <row r="73" spans="1:8" s="22" customFormat="1" ht="16.5" thickBot="1" x14ac:dyDescent="0.3">
      <c r="B73" s="117" t="s">
        <v>361</v>
      </c>
      <c r="C73" s="118">
        <v>1</v>
      </c>
      <c r="F73" s="36"/>
    </row>
    <row r="74" spans="1:8" s="22" customFormat="1" x14ac:dyDescent="0.25">
      <c r="E74" s="154"/>
      <c r="F74" s="154"/>
    </row>
    <row r="75" spans="1:8" s="22" customFormat="1" ht="15.75" thickBot="1" x14ac:dyDescent="0.3">
      <c r="E75" s="154"/>
      <c r="F75" s="154"/>
    </row>
    <row r="76" spans="1:8" s="2" customFormat="1" ht="21.75" customHeight="1" thickBot="1" x14ac:dyDescent="0.3">
      <c r="B76" s="159" t="s">
        <v>3</v>
      </c>
      <c r="C76" s="160" t="s">
        <v>5</v>
      </c>
      <c r="D76" s="161" t="s">
        <v>6</v>
      </c>
      <c r="E76" s="161" t="s">
        <v>7</v>
      </c>
    </row>
    <row r="77" spans="1:8" ht="16.5" thickBot="1" x14ac:dyDescent="0.3">
      <c r="B77" s="115" t="s">
        <v>50</v>
      </c>
      <c r="C77" s="124" t="s">
        <v>15</v>
      </c>
      <c r="D77" s="303" t="str">
        <f>IF(AND(synolo3&gt;=27, synolo3&lt;=36), synolo3,"")</f>
        <v/>
      </c>
      <c r="E77" s="147" t="s">
        <v>9</v>
      </c>
      <c r="F77" s="23"/>
    </row>
    <row r="78" spans="1:8" ht="16.5" thickBot="1" x14ac:dyDescent="0.3">
      <c r="B78" s="115" t="s">
        <v>4</v>
      </c>
      <c r="C78" s="124" t="s">
        <v>16</v>
      </c>
      <c r="D78" s="303" t="str">
        <f>IF(AND(synolo3&gt;=18, synolo3&lt;=26), synolo3,"")</f>
        <v/>
      </c>
      <c r="E78" s="113"/>
      <c r="F78" s="23"/>
    </row>
    <row r="79" spans="1:8" ht="16.5" thickBot="1" x14ac:dyDescent="0.3">
      <c r="B79" s="115" t="s">
        <v>51</v>
      </c>
      <c r="C79" s="124" t="s">
        <v>8</v>
      </c>
      <c r="D79" s="303" t="str">
        <f>IF(AND(synolo3&gt;=0, synolo3&lt;=17), synolo3,"")</f>
        <v/>
      </c>
      <c r="E79" s="113"/>
      <c r="F79" s="23"/>
    </row>
    <row r="80" spans="1:8" ht="15.75" x14ac:dyDescent="0.25">
      <c r="B80" s="17"/>
      <c r="C80" s="22"/>
      <c r="D80" s="5"/>
      <c r="E80" s="5"/>
      <c r="F80" s="23"/>
    </row>
    <row r="81" spans="1:7" ht="16.5" thickBot="1" x14ac:dyDescent="0.3">
      <c r="B81" s="17"/>
      <c r="C81" s="22"/>
      <c r="D81" s="5"/>
      <c r="E81" s="5"/>
      <c r="F81" s="23"/>
    </row>
    <row r="82" spans="1:7" ht="16.5" thickBot="1" x14ac:dyDescent="0.3">
      <c r="B82" s="17"/>
      <c r="C82" s="81" t="s">
        <v>5</v>
      </c>
      <c r="D82" s="82"/>
      <c r="E82" s="82"/>
      <c r="F82" s="86"/>
      <c r="G82" s="87"/>
    </row>
    <row r="83" spans="1:7" ht="60.75" thickBot="1" x14ac:dyDescent="0.3">
      <c r="C83" s="155" t="s">
        <v>356</v>
      </c>
      <c r="D83" s="156" t="s">
        <v>357</v>
      </c>
      <c r="E83" s="156" t="s">
        <v>358</v>
      </c>
      <c r="F83" s="309" t="s">
        <v>359</v>
      </c>
      <c r="G83" s="171" t="s">
        <v>2</v>
      </c>
    </row>
    <row r="84" spans="1:7" ht="36" customHeight="1" thickBot="1" x14ac:dyDescent="0.3">
      <c r="A84" s="174">
        <v>4</v>
      </c>
      <c r="B84" s="175" t="s">
        <v>102</v>
      </c>
      <c r="C84" s="134">
        <v>0</v>
      </c>
      <c r="D84" s="135">
        <v>12</v>
      </c>
      <c r="E84" s="135">
        <v>33</v>
      </c>
      <c r="F84" s="310"/>
      <c r="G84" s="89"/>
    </row>
    <row r="85" spans="1:7" ht="30.75" thickBot="1" x14ac:dyDescent="0.3">
      <c r="A85" s="107" t="s">
        <v>96</v>
      </c>
      <c r="B85" s="167" t="s">
        <v>103</v>
      </c>
      <c r="C85" s="168">
        <v>0</v>
      </c>
      <c r="D85" s="168">
        <v>3</v>
      </c>
      <c r="E85" s="168">
        <v>9</v>
      </c>
      <c r="F85" s="168"/>
    </row>
    <row r="86" spans="1:7" ht="30.75" thickBot="1" x14ac:dyDescent="0.3">
      <c r="A86" s="107" t="s">
        <v>97</v>
      </c>
      <c r="B86" s="167" t="s">
        <v>100</v>
      </c>
      <c r="C86" s="168">
        <v>0</v>
      </c>
      <c r="D86" s="168">
        <v>3</v>
      </c>
      <c r="E86" s="168">
        <v>9</v>
      </c>
      <c r="F86" s="168"/>
    </row>
    <row r="87" spans="1:7" ht="22.5" customHeight="1" thickBot="1" x14ac:dyDescent="0.3">
      <c r="A87" s="107" t="s">
        <v>98</v>
      </c>
      <c r="B87" s="169" t="s">
        <v>101</v>
      </c>
      <c r="C87" s="145">
        <v>0</v>
      </c>
      <c r="D87" s="145">
        <v>3</v>
      </c>
      <c r="E87" s="145">
        <v>9</v>
      </c>
      <c r="F87" s="168"/>
    </row>
    <row r="88" spans="1:7" ht="33.75" customHeight="1" thickBot="1" x14ac:dyDescent="0.3">
      <c r="A88" s="107" t="s">
        <v>99</v>
      </c>
      <c r="B88" s="169" t="s">
        <v>104</v>
      </c>
      <c r="C88" s="145">
        <v>0</v>
      </c>
      <c r="D88" s="145">
        <v>3</v>
      </c>
      <c r="E88" s="145">
        <v>6</v>
      </c>
      <c r="F88" s="168"/>
    </row>
    <row r="89" spans="1:7" ht="24" customHeight="1" thickBot="1" x14ac:dyDescent="0.3">
      <c r="A89" s="107"/>
      <c r="B89" s="311" t="s">
        <v>360</v>
      </c>
      <c r="C89" s="311"/>
      <c r="D89" s="311"/>
      <c r="E89" s="311"/>
      <c r="F89" s="148" t="str">
        <f>IF(COUNTA(F85:F88)&gt;0, SUM(F85:F88), "")</f>
        <v/>
      </c>
    </row>
    <row r="90" spans="1:7" ht="24" customHeight="1" thickBot="1" x14ac:dyDescent="0.3">
      <c r="A90" s="10"/>
      <c r="B90" s="117" t="s">
        <v>361</v>
      </c>
      <c r="C90" s="118">
        <v>0</v>
      </c>
      <c r="D90" s="22"/>
      <c r="E90" s="22"/>
      <c r="F90" s="36"/>
    </row>
    <row r="91" spans="1:7" ht="24" customHeight="1" thickBot="1" x14ac:dyDescent="0.3">
      <c r="A91" s="10"/>
      <c r="B91" s="13"/>
      <c r="C91" s="27"/>
      <c r="D91" s="27"/>
      <c r="E91" s="140"/>
      <c r="F91" s="140"/>
    </row>
    <row r="92" spans="1:7" s="2" customFormat="1" ht="16.5" thickBot="1" x14ac:dyDescent="0.3">
      <c r="B92" s="159" t="s">
        <v>3</v>
      </c>
      <c r="C92" s="160" t="s">
        <v>5</v>
      </c>
      <c r="D92" s="161" t="s">
        <v>6</v>
      </c>
      <c r="E92" s="161" t="s">
        <v>7</v>
      </c>
    </row>
    <row r="93" spans="1:7" ht="16.5" thickBot="1" x14ac:dyDescent="0.3">
      <c r="B93" s="115" t="s">
        <v>50</v>
      </c>
      <c r="C93" s="172" t="s">
        <v>105</v>
      </c>
      <c r="D93" s="303" t="str">
        <f>IF(AND(synolo4&gt;=27, synolo4&lt;=33), synolo4,"")</f>
        <v/>
      </c>
      <c r="E93" s="107">
        <v>0</v>
      </c>
      <c r="F93" s="24"/>
    </row>
    <row r="94" spans="1:7" ht="16.5" thickBot="1" x14ac:dyDescent="0.3">
      <c r="B94" s="115" t="s">
        <v>4</v>
      </c>
      <c r="C94" s="173" t="s">
        <v>107</v>
      </c>
      <c r="D94" s="303" t="str">
        <f>IF(AND(synolo4&gt;=7, synolo4&lt;=26), synolo4,"")</f>
        <v/>
      </c>
      <c r="E94" s="113"/>
      <c r="F94" s="24"/>
    </row>
    <row r="95" spans="1:7" ht="16.5" thickBot="1" x14ac:dyDescent="0.3">
      <c r="B95" s="115" t="s">
        <v>51</v>
      </c>
      <c r="C95" s="172" t="s">
        <v>106</v>
      </c>
      <c r="D95" s="303" t="str">
        <f>IF(AND(synolo4&gt;=0, synolo4&lt;=6), synolo4,"")</f>
        <v/>
      </c>
      <c r="E95" s="113"/>
      <c r="F95" s="24"/>
    </row>
    <row r="97" spans="1:7" ht="15.75" thickBot="1" x14ac:dyDescent="0.3"/>
    <row r="98" spans="1:7" ht="16.5" thickBot="1" x14ac:dyDescent="0.3">
      <c r="C98" s="81" t="s">
        <v>5</v>
      </c>
      <c r="D98" s="82"/>
      <c r="E98" s="82"/>
      <c r="F98" s="86"/>
      <c r="G98" s="87"/>
    </row>
    <row r="99" spans="1:7" ht="58.15" customHeight="1" thickBot="1" x14ac:dyDescent="0.3">
      <c r="C99" s="155" t="s">
        <v>356</v>
      </c>
      <c r="D99" s="156" t="s">
        <v>357</v>
      </c>
      <c r="E99" s="156" t="s">
        <v>358</v>
      </c>
      <c r="F99" s="309" t="s">
        <v>359</v>
      </c>
      <c r="G99" s="171" t="s">
        <v>2</v>
      </c>
    </row>
    <row r="100" spans="1:7" ht="39" customHeight="1" thickBot="1" x14ac:dyDescent="0.3">
      <c r="A100" s="174">
        <v>5</v>
      </c>
      <c r="B100" s="176" t="s">
        <v>112</v>
      </c>
      <c r="C100" s="134">
        <v>0</v>
      </c>
      <c r="D100" s="135">
        <v>12</v>
      </c>
      <c r="E100" s="135">
        <v>36</v>
      </c>
      <c r="F100" s="310"/>
      <c r="G100" s="89"/>
    </row>
    <row r="101" spans="1:7" ht="45" customHeight="1" thickBot="1" x14ac:dyDescent="0.3">
      <c r="A101" s="107" t="s">
        <v>108</v>
      </c>
      <c r="B101" s="169" t="s">
        <v>401</v>
      </c>
      <c r="C101" s="108">
        <v>0</v>
      </c>
      <c r="D101" s="108">
        <v>3</v>
      </c>
      <c r="E101" s="108">
        <v>9</v>
      </c>
      <c r="F101" s="108"/>
    </row>
    <row r="102" spans="1:7" ht="30.75" thickBot="1" x14ac:dyDescent="0.3">
      <c r="A102" s="107" t="s">
        <v>109</v>
      </c>
      <c r="B102" s="169" t="s">
        <v>113</v>
      </c>
      <c r="C102" s="108">
        <v>0</v>
      </c>
      <c r="D102" s="108">
        <v>3</v>
      </c>
      <c r="E102" s="108">
        <v>9</v>
      </c>
      <c r="F102" s="108"/>
    </row>
    <row r="103" spans="1:7" ht="30.75" thickBot="1" x14ac:dyDescent="0.3">
      <c r="A103" s="125" t="s">
        <v>110</v>
      </c>
      <c r="B103" s="195" t="s">
        <v>114</v>
      </c>
      <c r="C103" s="192">
        <v>0</v>
      </c>
      <c r="D103" s="192">
        <v>3</v>
      </c>
      <c r="E103" s="192">
        <v>12</v>
      </c>
      <c r="F103" s="125"/>
      <c r="G103" s="18"/>
    </row>
    <row r="104" spans="1:7" s="5" customFormat="1" ht="15.75" thickBot="1" x14ac:dyDescent="0.3">
      <c r="A104" s="107" t="s">
        <v>111</v>
      </c>
      <c r="B104" s="177" t="s">
        <v>115</v>
      </c>
      <c r="C104" s="178">
        <v>0</v>
      </c>
      <c r="D104" s="178">
        <v>3</v>
      </c>
      <c r="E104" s="178">
        <v>6</v>
      </c>
      <c r="F104" s="178"/>
    </row>
    <row r="105" spans="1:7" s="5" customFormat="1" ht="21.75" customHeight="1" thickBot="1" x14ac:dyDescent="0.3">
      <c r="A105" s="10"/>
      <c r="B105" s="312" t="s">
        <v>360</v>
      </c>
      <c r="C105" s="312"/>
      <c r="D105" s="312"/>
      <c r="E105" s="312"/>
      <c r="F105" s="148" t="str">
        <f>IF(COUNTA(F101:F104)&gt;0, SUM(F101:F104), "")</f>
        <v/>
      </c>
    </row>
    <row r="106" spans="1:7" s="5" customFormat="1" ht="21.75" customHeight="1" thickBot="1" x14ac:dyDescent="0.3">
      <c r="A106" s="10"/>
      <c r="B106" s="117" t="s">
        <v>361</v>
      </c>
      <c r="C106" s="118">
        <v>1</v>
      </c>
      <c r="D106" s="22"/>
      <c r="E106" s="22"/>
      <c r="F106" s="36"/>
    </row>
    <row r="107" spans="1:7" s="5" customFormat="1" ht="21.75" customHeight="1" thickBot="1" x14ac:dyDescent="0.3">
      <c r="A107" s="10"/>
      <c r="B107" s="28"/>
      <c r="C107" s="19"/>
      <c r="D107" s="19"/>
      <c r="E107" s="140"/>
      <c r="F107" s="140"/>
    </row>
    <row r="108" spans="1:7" ht="16.5" thickBot="1" x14ac:dyDescent="0.3">
      <c r="B108" s="159" t="s">
        <v>3</v>
      </c>
      <c r="C108" s="160" t="s">
        <v>5</v>
      </c>
      <c r="D108" s="161" t="s">
        <v>6</v>
      </c>
      <c r="E108" s="161" t="s">
        <v>7</v>
      </c>
    </row>
    <row r="109" spans="1:7" ht="16.5" thickBot="1" x14ac:dyDescent="0.3">
      <c r="B109" s="115" t="s">
        <v>50</v>
      </c>
      <c r="C109" s="124" t="s">
        <v>17</v>
      </c>
      <c r="D109" s="303" t="str">
        <f>IF(AND(synolo5&gt;=27, synolo5&lt;=36), synolo5,"")</f>
        <v/>
      </c>
      <c r="E109" s="107" t="s">
        <v>9</v>
      </c>
      <c r="F109" s="23"/>
    </row>
    <row r="110" spans="1:7" ht="16.5" thickBot="1" x14ac:dyDescent="0.3">
      <c r="B110" s="115" t="s">
        <v>4</v>
      </c>
      <c r="C110" s="124" t="s">
        <v>16</v>
      </c>
      <c r="D110" s="303" t="str">
        <f>IF(AND(synolo5&gt;=18, synolo5&lt;=26), synolo5,"")</f>
        <v/>
      </c>
      <c r="E110" s="113"/>
      <c r="F110" s="23"/>
    </row>
    <row r="111" spans="1:7" ht="16.5" thickBot="1" x14ac:dyDescent="0.3">
      <c r="B111" s="115" t="s">
        <v>51</v>
      </c>
      <c r="C111" s="124" t="s">
        <v>8</v>
      </c>
      <c r="D111" s="303" t="str">
        <f>IF(AND(synolo5&gt;=0, synolo5&lt;=17), synolo5,"")</f>
        <v/>
      </c>
      <c r="E111" s="113"/>
      <c r="F111" s="23"/>
    </row>
    <row r="113" spans="1:7" ht="15.75" thickBot="1" x14ac:dyDescent="0.3"/>
    <row r="114" spans="1:7" ht="16.5" thickBot="1" x14ac:dyDescent="0.3">
      <c r="C114" s="81" t="s">
        <v>5</v>
      </c>
      <c r="D114" s="82"/>
      <c r="E114" s="82"/>
      <c r="F114" s="86"/>
      <c r="G114" s="87"/>
    </row>
    <row r="115" spans="1:7" ht="58.15" customHeight="1" thickBot="1" x14ac:dyDescent="0.3">
      <c r="C115" s="155" t="s">
        <v>356</v>
      </c>
      <c r="D115" s="156" t="s">
        <v>357</v>
      </c>
      <c r="E115" s="156" t="s">
        <v>358</v>
      </c>
      <c r="F115" s="309" t="s">
        <v>359</v>
      </c>
      <c r="G115" s="171" t="s">
        <v>2</v>
      </c>
    </row>
    <row r="116" spans="1:7" ht="36.75" customHeight="1" thickBot="1" x14ac:dyDescent="0.3">
      <c r="A116" s="182">
        <v>6</v>
      </c>
      <c r="B116" s="183" t="s">
        <v>118</v>
      </c>
      <c r="C116" s="134">
        <v>0</v>
      </c>
      <c r="D116" s="135">
        <v>6</v>
      </c>
      <c r="E116" s="135">
        <v>21</v>
      </c>
      <c r="F116" s="310"/>
      <c r="G116" s="89"/>
    </row>
    <row r="117" spans="1:7" s="1" customFormat="1" ht="30.75" thickBot="1" x14ac:dyDescent="0.3">
      <c r="A117" s="194" t="s">
        <v>116</v>
      </c>
      <c r="B117" s="195" t="s">
        <v>119</v>
      </c>
      <c r="C117" s="196">
        <v>0</v>
      </c>
      <c r="D117" s="196">
        <v>3</v>
      </c>
      <c r="E117" s="196">
        <v>12</v>
      </c>
      <c r="F117" s="197"/>
      <c r="G117" s="181"/>
    </row>
    <row r="118" spans="1:7" s="1" customFormat="1" ht="30.75" thickBot="1" x14ac:dyDescent="0.3">
      <c r="A118" s="184" t="s">
        <v>117</v>
      </c>
      <c r="B118" s="169" t="s">
        <v>120</v>
      </c>
      <c r="C118" s="145">
        <v>0</v>
      </c>
      <c r="D118" s="145">
        <v>3</v>
      </c>
      <c r="E118" s="145">
        <v>9</v>
      </c>
      <c r="F118" s="3"/>
      <c r="G118" s="187"/>
    </row>
    <row r="119" spans="1:7" s="1" customFormat="1" ht="16.5" thickBot="1" x14ac:dyDescent="0.3">
      <c r="A119" s="185"/>
      <c r="B119" s="311" t="s">
        <v>360</v>
      </c>
      <c r="C119" s="311"/>
      <c r="D119" s="311"/>
      <c r="E119" s="311"/>
      <c r="F119" s="166" t="str">
        <f>IF(COUNTA(F117:F118)&gt;0, SUM(F117:F118), "")</f>
        <v/>
      </c>
    </row>
    <row r="120" spans="1:7" s="1" customFormat="1" ht="16.5" thickBot="1" x14ac:dyDescent="0.3">
      <c r="A120" s="186"/>
      <c r="B120" s="117" t="s">
        <v>361</v>
      </c>
      <c r="C120" s="118">
        <v>1</v>
      </c>
      <c r="D120" s="22"/>
      <c r="E120" s="22"/>
      <c r="F120" s="36"/>
    </row>
    <row r="121" spans="1:7" s="1" customFormat="1" ht="16.5" thickBot="1" x14ac:dyDescent="0.3">
      <c r="A121" s="42"/>
      <c r="B121" s="179"/>
      <c r="C121" s="180"/>
      <c r="D121" s="22"/>
      <c r="E121" s="22"/>
      <c r="F121" s="36"/>
    </row>
    <row r="122" spans="1:7" ht="16.5" thickBot="1" x14ac:dyDescent="0.3">
      <c r="B122" s="159" t="s">
        <v>3</v>
      </c>
      <c r="C122" s="160" t="s">
        <v>5</v>
      </c>
      <c r="D122" s="161" t="s">
        <v>6</v>
      </c>
      <c r="E122" s="161" t="s">
        <v>7</v>
      </c>
    </row>
    <row r="123" spans="1:7" ht="16.5" thickBot="1" x14ac:dyDescent="0.3">
      <c r="B123" s="115" t="s">
        <v>50</v>
      </c>
      <c r="C123" s="163" t="s">
        <v>121</v>
      </c>
      <c r="D123" s="303" t="str">
        <f>IF(AND(synolo6&gt;=7, synolo6&lt;=21), synolo6,"")</f>
        <v/>
      </c>
      <c r="E123" s="107" t="s">
        <v>11</v>
      </c>
      <c r="F123" s="22"/>
    </row>
    <row r="124" spans="1:7" ht="16.5" thickBot="1" x14ac:dyDescent="0.3">
      <c r="B124" s="115" t="s">
        <v>4</v>
      </c>
      <c r="C124" s="163"/>
      <c r="D124" s="303"/>
      <c r="E124" s="113"/>
      <c r="F124" s="22"/>
    </row>
    <row r="125" spans="1:7" ht="16.5" thickBot="1" x14ac:dyDescent="0.3">
      <c r="B125" s="115" t="s">
        <v>51</v>
      </c>
      <c r="C125" s="163" t="s">
        <v>106</v>
      </c>
      <c r="D125" s="303" t="str">
        <f>IF(AND(synolo6&gt;=0, synolo6&lt;=6), synolo6,"")</f>
        <v/>
      </c>
      <c r="E125" s="113"/>
      <c r="F125" s="22"/>
    </row>
    <row r="127" spans="1:7" ht="15.75" thickBot="1" x14ac:dyDescent="0.3"/>
    <row r="128" spans="1:7" ht="16.5" thickBot="1" x14ac:dyDescent="0.3">
      <c r="C128" s="81" t="s">
        <v>5</v>
      </c>
      <c r="D128" s="82"/>
      <c r="E128" s="82"/>
      <c r="F128" s="86"/>
      <c r="G128" s="87"/>
    </row>
    <row r="129" spans="1:8" ht="60.75" thickBot="1" x14ac:dyDescent="0.3">
      <c r="C129" s="155" t="s">
        <v>356</v>
      </c>
      <c r="D129" s="156" t="s">
        <v>357</v>
      </c>
      <c r="E129" s="156" t="s">
        <v>358</v>
      </c>
      <c r="F129" s="309" t="s">
        <v>359</v>
      </c>
      <c r="G129" s="171" t="s">
        <v>2</v>
      </c>
    </row>
    <row r="130" spans="1:8" ht="33.75" customHeight="1" thickBot="1" x14ac:dyDescent="0.3">
      <c r="A130" s="174">
        <v>7</v>
      </c>
      <c r="B130" s="188" t="s">
        <v>125</v>
      </c>
      <c r="C130" s="134">
        <v>0</v>
      </c>
      <c r="D130" s="135">
        <v>6</v>
      </c>
      <c r="E130" s="135">
        <v>21</v>
      </c>
      <c r="F130" s="310"/>
      <c r="G130" s="89"/>
    </row>
    <row r="131" spans="1:8" ht="30.75" thickBot="1" x14ac:dyDescent="0.3">
      <c r="A131" s="107" t="s">
        <v>122</v>
      </c>
      <c r="B131" s="189" t="s">
        <v>363</v>
      </c>
      <c r="C131" s="108">
        <v>0</v>
      </c>
      <c r="D131" s="108">
        <v>3</v>
      </c>
      <c r="E131" s="108">
        <v>9</v>
      </c>
      <c r="F131" s="108"/>
    </row>
    <row r="132" spans="1:8" ht="45.75" thickBot="1" x14ac:dyDescent="0.3">
      <c r="A132" s="107" t="s">
        <v>123</v>
      </c>
      <c r="B132" s="190" t="s">
        <v>362</v>
      </c>
      <c r="C132" s="108">
        <v>0</v>
      </c>
      <c r="D132" s="108">
        <v>3</v>
      </c>
      <c r="E132" s="108">
        <v>9</v>
      </c>
      <c r="F132" s="162"/>
    </row>
    <row r="133" spans="1:8" ht="30.75" thickBot="1" x14ac:dyDescent="0.3">
      <c r="A133" s="125" t="s">
        <v>124</v>
      </c>
      <c r="B133" s="191" t="s">
        <v>126</v>
      </c>
      <c r="C133" s="192">
        <v>0</v>
      </c>
      <c r="D133" s="192">
        <v>3</v>
      </c>
      <c r="E133" s="192">
        <v>12</v>
      </c>
      <c r="F133" s="193"/>
      <c r="G133" s="18"/>
    </row>
    <row r="134" spans="1:8" ht="16.5" thickBot="1" x14ac:dyDescent="0.3">
      <c r="A134" s="22"/>
      <c r="B134" s="311" t="s">
        <v>360</v>
      </c>
      <c r="C134" s="311"/>
      <c r="D134" s="311"/>
      <c r="E134" s="311"/>
      <c r="F134" s="148" t="str">
        <f>IF(COUNTA(F131:F133)&gt;0, SUM(F131:F133), "")</f>
        <v/>
      </c>
      <c r="G134" s="22"/>
      <c r="H134" s="22"/>
    </row>
    <row r="135" spans="1:8" ht="16.5" thickBot="1" x14ac:dyDescent="0.3">
      <c r="A135" s="22"/>
      <c r="B135" s="117" t="s">
        <v>361</v>
      </c>
      <c r="C135" s="118">
        <v>1</v>
      </c>
      <c r="D135" s="22"/>
      <c r="E135" s="22"/>
      <c r="F135" s="36"/>
      <c r="G135" s="22"/>
      <c r="H135" s="22"/>
    </row>
    <row r="136" spans="1:8" ht="15.75" thickBot="1" x14ac:dyDescent="0.3">
      <c r="A136" s="22"/>
      <c r="B136" s="22"/>
      <c r="C136" s="22"/>
      <c r="D136" s="22"/>
      <c r="E136" s="140"/>
      <c r="F136" s="140"/>
      <c r="G136" s="22"/>
      <c r="H136" s="22"/>
    </row>
    <row r="137" spans="1:8" ht="16.5" thickBot="1" x14ac:dyDescent="0.3">
      <c r="B137" s="159" t="s">
        <v>3</v>
      </c>
      <c r="C137" s="160" t="s">
        <v>5</v>
      </c>
      <c r="D137" s="161" t="s">
        <v>6</v>
      </c>
      <c r="E137" s="161" t="s">
        <v>7</v>
      </c>
    </row>
    <row r="138" spans="1:8" ht="16.5" thickBot="1" x14ac:dyDescent="0.3">
      <c r="B138" s="115" t="s">
        <v>50</v>
      </c>
      <c r="C138" s="124" t="s">
        <v>12</v>
      </c>
      <c r="D138" s="303" t="str">
        <f>IF(AND(synolo7&gt;=21, synolo7&lt;=30), synolo7,"")</f>
        <v/>
      </c>
      <c r="E138" s="107" t="s">
        <v>11</v>
      </c>
      <c r="F138" s="22"/>
    </row>
    <row r="139" spans="1:8" ht="16.5" thickBot="1" x14ac:dyDescent="0.3">
      <c r="B139" s="115" t="s">
        <v>4</v>
      </c>
      <c r="C139" s="124"/>
      <c r="D139" s="303"/>
      <c r="E139" s="113"/>
      <c r="F139" s="22"/>
    </row>
    <row r="140" spans="1:8" ht="16.5" thickBot="1" x14ac:dyDescent="0.3">
      <c r="B140" s="115" t="s">
        <v>51</v>
      </c>
      <c r="C140" s="124" t="s">
        <v>13</v>
      </c>
      <c r="D140" s="303" t="str">
        <f>IF(AND(synolo7&gt;=0, synolo7&lt;=20), synolo7,"")</f>
        <v/>
      </c>
      <c r="E140" s="113"/>
      <c r="F140" s="22"/>
    </row>
    <row r="141" spans="1:8" ht="21.75" customHeight="1" x14ac:dyDescent="0.25">
      <c r="B141" s="29"/>
      <c r="C141" s="22"/>
      <c r="D141" s="22"/>
      <c r="E141" s="5"/>
      <c r="F141" s="22"/>
    </row>
    <row r="142" spans="1:8" ht="18.75" x14ac:dyDescent="0.3">
      <c r="A142" s="137"/>
      <c r="B142" s="138" t="s">
        <v>1</v>
      </c>
      <c r="C142" s="22"/>
      <c r="D142" s="22"/>
      <c r="E142" s="22"/>
      <c r="F142" s="22"/>
    </row>
    <row r="143" spans="1:8" ht="19.5" thickBot="1" x14ac:dyDescent="0.35">
      <c r="B143" s="136"/>
      <c r="C143" s="22"/>
      <c r="D143" s="22"/>
      <c r="E143" s="22"/>
      <c r="F143" s="22"/>
    </row>
    <row r="144" spans="1:8" ht="19.5" thickBot="1" x14ac:dyDescent="0.35">
      <c r="B144" s="136"/>
      <c r="C144" s="81" t="s">
        <v>5</v>
      </c>
      <c r="D144" s="82"/>
      <c r="E144" s="82"/>
      <c r="F144" s="86"/>
      <c r="G144" s="87"/>
    </row>
    <row r="145" spans="1:251" ht="58.15" customHeight="1" thickBot="1" x14ac:dyDescent="0.35">
      <c r="B145" s="136"/>
      <c r="C145" s="155" t="s">
        <v>356</v>
      </c>
      <c r="D145" s="156" t="s">
        <v>357</v>
      </c>
      <c r="E145" s="156" t="s">
        <v>358</v>
      </c>
      <c r="F145" s="309" t="s">
        <v>359</v>
      </c>
      <c r="G145" s="171" t="s">
        <v>2</v>
      </c>
    </row>
    <row r="146" spans="1:251" ht="15.75" thickBot="1" x14ac:dyDescent="0.3">
      <c r="A146" s="174">
        <v>8</v>
      </c>
      <c r="B146" s="201" t="s">
        <v>138</v>
      </c>
      <c r="C146" s="134">
        <v>0</v>
      </c>
      <c r="D146" s="135">
        <v>33</v>
      </c>
      <c r="E146" s="135">
        <v>111</v>
      </c>
      <c r="F146" s="310"/>
      <c r="G146" s="89"/>
    </row>
    <row r="147" spans="1:251" ht="45.75" thickBot="1" x14ac:dyDescent="0.3">
      <c r="A147" s="107" t="s">
        <v>127</v>
      </c>
      <c r="B147" s="102" t="s">
        <v>139</v>
      </c>
      <c r="C147" s="178">
        <v>0</v>
      </c>
      <c r="D147" s="178">
        <v>3</v>
      </c>
      <c r="E147" s="178">
        <v>9</v>
      </c>
      <c r="F147" s="208"/>
      <c r="G147" s="12"/>
      <c r="H147" s="12"/>
      <c r="I147" s="16"/>
      <c r="J147" s="16"/>
      <c r="K147" s="16"/>
      <c r="L147" s="15"/>
      <c r="M147" s="16"/>
      <c r="N147" s="16"/>
      <c r="O147" s="16"/>
      <c r="P147" s="15"/>
      <c r="Q147" s="16"/>
      <c r="R147" s="16"/>
      <c r="S147" s="16"/>
      <c r="T147" s="15"/>
      <c r="U147" s="16"/>
      <c r="V147" s="16"/>
      <c r="W147" s="16"/>
      <c r="X147" s="15"/>
      <c r="Y147" s="16"/>
      <c r="Z147" s="16"/>
      <c r="AA147" s="16"/>
      <c r="AB147" s="15"/>
      <c r="AC147" s="16"/>
      <c r="AD147" s="16"/>
      <c r="AE147" s="16"/>
      <c r="AF147" s="15"/>
      <c r="AG147" s="16"/>
      <c r="AH147" s="16"/>
      <c r="AI147" s="16"/>
      <c r="AJ147" s="15"/>
      <c r="AK147" s="16"/>
      <c r="AL147" s="16"/>
      <c r="AM147" s="16"/>
      <c r="AN147" s="15"/>
      <c r="AO147" s="16"/>
      <c r="AP147" s="16"/>
      <c r="AQ147" s="16"/>
      <c r="AR147" s="15"/>
      <c r="AS147" s="16"/>
      <c r="AT147" s="16"/>
      <c r="AU147" s="16"/>
      <c r="AV147" s="15"/>
      <c r="AW147" s="16"/>
      <c r="AX147" s="16"/>
      <c r="AY147" s="16"/>
      <c r="AZ147" s="15"/>
      <c r="BA147" s="16"/>
      <c r="BB147" s="16"/>
      <c r="BC147" s="16"/>
      <c r="BD147" s="15"/>
      <c r="BE147" s="16"/>
      <c r="BF147" s="16"/>
      <c r="BG147" s="16"/>
      <c r="BH147" s="15"/>
      <c r="BI147" s="16"/>
      <c r="BJ147" s="16"/>
      <c r="BK147" s="16"/>
      <c r="BL147" s="15"/>
      <c r="BM147" s="16"/>
      <c r="BN147" s="16"/>
      <c r="BO147" s="16"/>
      <c r="BP147" s="15"/>
      <c r="BQ147" s="16"/>
      <c r="BR147" s="16"/>
      <c r="BS147" s="16"/>
      <c r="BT147" s="15"/>
      <c r="BU147" s="16"/>
      <c r="BV147" s="16"/>
      <c r="BW147" s="16"/>
      <c r="BX147" s="15"/>
      <c r="BY147" s="16"/>
      <c r="BZ147" s="16"/>
      <c r="CA147" s="16"/>
      <c r="CB147" s="15"/>
      <c r="CC147" s="16"/>
      <c r="CD147" s="16"/>
      <c r="CE147" s="16"/>
      <c r="CF147" s="15"/>
      <c r="CG147" s="16"/>
      <c r="CH147" s="16"/>
      <c r="CI147" s="16"/>
      <c r="CJ147" s="15"/>
      <c r="CK147" s="16"/>
      <c r="CL147" s="16"/>
      <c r="CM147" s="16"/>
      <c r="CN147" s="15"/>
      <c r="CO147" s="16"/>
      <c r="CP147" s="16"/>
      <c r="CQ147" s="16"/>
      <c r="CR147" s="15"/>
      <c r="CS147" s="16"/>
      <c r="CT147" s="16"/>
      <c r="CU147" s="16"/>
      <c r="CV147" s="15"/>
      <c r="CW147" s="16"/>
      <c r="CX147" s="16"/>
      <c r="CY147" s="16"/>
      <c r="CZ147" s="15"/>
      <c r="DA147" s="16"/>
      <c r="DB147" s="16"/>
      <c r="DC147" s="16"/>
      <c r="DD147" s="15"/>
      <c r="DE147" s="16"/>
      <c r="DF147" s="16"/>
      <c r="DG147" s="16"/>
      <c r="DH147" s="15"/>
      <c r="DI147" s="16"/>
      <c r="DJ147" s="16"/>
      <c r="DK147" s="16"/>
      <c r="DL147" s="15"/>
      <c r="DM147" s="16"/>
      <c r="DN147" s="16"/>
      <c r="DO147" s="16"/>
      <c r="DP147" s="15"/>
      <c r="DQ147" s="16"/>
      <c r="DR147" s="16"/>
      <c r="DS147" s="16"/>
      <c r="DT147" s="15"/>
      <c r="DU147" s="16"/>
      <c r="DV147" s="16"/>
      <c r="DW147" s="16"/>
      <c r="DX147" s="15"/>
      <c r="DY147" s="16"/>
      <c r="DZ147" s="16"/>
      <c r="EA147" s="16"/>
      <c r="EB147" s="15"/>
      <c r="EC147" s="16"/>
      <c r="ED147" s="16"/>
      <c r="EE147" s="16"/>
      <c r="EF147" s="15"/>
      <c r="EG147" s="16"/>
      <c r="EH147" s="16"/>
      <c r="EI147" s="16"/>
      <c r="EJ147" s="15"/>
      <c r="EK147" s="16"/>
      <c r="EL147" s="16"/>
      <c r="EM147" s="16"/>
      <c r="EN147" s="15"/>
      <c r="EO147" s="16"/>
      <c r="EP147" s="16"/>
      <c r="EQ147" s="16"/>
      <c r="ER147" s="15"/>
      <c r="ES147" s="16"/>
      <c r="ET147" s="16"/>
      <c r="EU147" s="16"/>
      <c r="EV147" s="15"/>
      <c r="EW147" s="16"/>
      <c r="EX147" s="16"/>
      <c r="EY147" s="16"/>
      <c r="EZ147" s="15"/>
      <c r="FA147" s="16"/>
      <c r="FB147" s="16"/>
      <c r="FC147" s="16"/>
      <c r="FD147" s="15"/>
      <c r="FE147" s="16"/>
      <c r="FF147" s="16"/>
      <c r="FG147" s="16"/>
      <c r="FH147" s="15"/>
      <c r="FI147" s="16"/>
      <c r="FJ147" s="16"/>
      <c r="FK147" s="16"/>
      <c r="FL147" s="15"/>
      <c r="FM147" s="16"/>
      <c r="FN147" s="16"/>
      <c r="FO147" s="16"/>
      <c r="FP147" s="15"/>
      <c r="FQ147" s="16"/>
      <c r="FR147" s="16"/>
      <c r="FS147" s="16"/>
      <c r="FT147" s="15"/>
      <c r="FU147" s="16"/>
      <c r="FV147" s="16"/>
      <c r="FW147" s="16"/>
      <c r="FX147" s="15"/>
      <c r="FY147" s="16"/>
      <c r="FZ147" s="16"/>
      <c r="GA147" s="16"/>
      <c r="GB147" s="15"/>
      <c r="GC147" s="16"/>
      <c r="GD147" s="16"/>
      <c r="GE147" s="16"/>
      <c r="GF147" s="15"/>
      <c r="GG147" s="16"/>
      <c r="GH147" s="16"/>
      <c r="GI147" s="16"/>
      <c r="GJ147" s="15"/>
      <c r="GK147" s="16"/>
      <c r="GL147" s="16"/>
      <c r="GM147" s="16"/>
      <c r="GN147" s="15"/>
      <c r="GO147" s="16"/>
      <c r="GP147" s="16"/>
      <c r="GQ147" s="16"/>
      <c r="GR147" s="15"/>
      <c r="GS147" s="16"/>
      <c r="GT147" s="16"/>
      <c r="GU147" s="16"/>
      <c r="GV147" s="15"/>
      <c r="GW147" s="16"/>
      <c r="GX147" s="16"/>
      <c r="GY147" s="16"/>
      <c r="GZ147" s="15"/>
      <c r="HA147" s="16"/>
      <c r="HB147" s="16"/>
      <c r="HC147" s="16"/>
      <c r="HD147" s="15"/>
      <c r="HE147" s="16"/>
      <c r="HF147" s="16"/>
      <c r="HG147" s="16"/>
      <c r="HH147" s="15"/>
      <c r="HI147" s="16"/>
      <c r="HJ147" s="16"/>
      <c r="HK147" s="16"/>
      <c r="HL147" s="15"/>
      <c r="HM147" s="16"/>
      <c r="HN147" s="16"/>
      <c r="HO147" s="16"/>
      <c r="HP147" s="15"/>
      <c r="HQ147" s="16"/>
      <c r="HR147" s="16"/>
      <c r="HS147" s="16"/>
      <c r="HT147" s="15"/>
      <c r="HU147" s="16"/>
      <c r="HV147" s="16"/>
      <c r="HW147" s="16"/>
      <c r="HX147" s="15"/>
      <c r="HY147" s="16"/>
      <c r="HZ147" s="16"/>
      <c r="IA147" s="16"/>
      <c r="IB147" s="15"/>
      <c r="IC147" s="16"/>
      <c r="ID147" s="16"/>
      <c r="IE147" s="16"/>
      <c r="IF147" s="15"/>
      <c r="IG147" s="16"/>
      <c r="IH147" s="16"/>
      <c r="II147" s="16"/>
      <c r="IJ147" s="15"/>
      <c r="IK147" s="16"/>
      <c r="IL147" s="16"/>
      <c r="IM147" s="16"/>
      <c r="IN147" s="15"/>
      <c r="IO147" s="16"/>
      <c r="IP147" s="16"/>
      <c r="IQ147" s="16"/>
    </row>
    <row r="148" spans="1:251" ht="45.75" thickBot="1" x14ac:dyDescent="0.3">
      <c r="A148" s="107" t="s">
        <v>128</v>
      </c>
      <c r="B148" s="102" t="s">
        <v>140</v>
      </c>
      <c r="C148" s="202">
        <v>0</v>
      </c>
      <c r="D148" s="202">
        <v>3</v>
      </c>
      <c r="E148" s="202">
        <v>6</v>
      </c>
      <c r="F148" s="208"/>
    </row>
    <row r="149" spans="1:251" ht="39.75" customHeight="1" thickBot="1" x14ac:dyDescent="0.3">
      <c r="A149" s="125" t="s">
        <v>129</v>
      </c>
      <c r="B149" s="203" t="s">
        <v>141</v>
      </c>
      <c r="C149" s="192">
        <v>0</v>
      </c>
      <c r="D149" s="192">
        <v>3</v>
      </c>
      <c r="E149" s="192">
        <v>12</v>
      </c>
      <c r="F149" s="193"/>
      <c r="G149" s="18"/>
    </row>
    <row r="150" spans="1:251" ht="38.25" customHeight="1" thickBot="1" x14ac:dyDescent="0.3">
      <c r="A150" s="125" t="s">
        <v>130</v>
      </c>
      <c r="B150" s="204" t="s">
        <v>148</v>
      </c>
      <c r="C150" s="192">
        <v>0</v>
      </c>
      <c r="D150" s="192">
        <v>3</v>
      </c>
      <c r="E150" s="192">
        <v>12</v>
      </c>
      <c r="F150" s="193"/>
      <c r="G150" s="18"/>
    </row>
    <row r="151" spans="1:251" ht="45.75" thickBot="1" x14ac:dyDescent="0.3">
      <c r="A151" s="107" t="s">
        <v>131</v>
      </c>
      <c r="B151" s="102" t="s">
        <v>147</v>
      </c>
      <c r="C151" s="108">
        <v>0</v>
      </c>
      <c r="D151" s="108">
        <v>3</v>
      </c>
      <c r="E151" s="108">
        <v>9</v>
      </c>
      <c r="F151" s="107"/>
      <c r="G151" s="18"/>
    </row>
    <row r="152" spans="1:251" ht="30.75" thickBot="1" x14ac:dyDescent="0.3">
      <c r="A152" s="125" t="s">
        <v>132</v>
      </c>
      <c r="B152" s="203" t="s">
        <v>146</v>
      </c>
      <c r="C152" s="192">
        <v>0</v>
      </c>
      <c r="D152" s="192">
        <v>3</v>
      </c>
      <c r="E152" s="192">
        <v>12</v>
      </c>
      <c r="F152" s="193"/>
      <c r="G152" s="18"/>
    </row>
    <row r="153" spans="1:251" ht="45.75" thickBot="1" x14ac:dyDescent="0.3">
      <c r="A153" s="107" t="s">
        <v>133</v>
      </c>
      <c r="B153" s="102" t="s">
        <v>145</v>
      </c>
      <c r="C153" s="108">
        <v>0</v>
      </c>
      <c r="D153" s="108">
        <v>3</v>
      </c>
      <c r="E153" s="108">
        <v>9</v>
      </c>
      <c r="F153" s="107"/>
      <c r="G153" s="18"/>
    </row>
    <row r="154" spans="1:251" ht="36.75" customHeight="1" thickBot="1" x14ac:dyDescent="0.3">
      <c r="A154" s="107" t="s">
        <v>134</v>
      </c>
      <c r="B154" s="102" t="s">
        <v>144</v>
      </c>
      <c r="C154" s="108">
        <v>0</v>
      </c>
      <c r="D154" s="108">
        <v>3</v>
      </c>
      <c r="E154" s="108">
        <v>9</v>
      </c>
      <c r="F154" s="107"/>
      <c r="G154" s="18"/>
    </row>
    <row r="155" spans="1:251" ht="50.25" customHeight="1" thickBot="1" x14ac:dyDescent="0.3">
      <c r="A155" s="125" t="s">
        <v>135</v>
      </c>
      <c r="B155" s="203" t="s">
        <v>143</v>
      </c>
      <c r="C155" s="192">
        <v>0</v>
      </c>
      <c r="D155" s="192">
        <v>3</v>
      </c>
      <c r="E155" s="192">
        <v>12</v>
      </c>
      <c r="F155" s="193"/>
      <c r="G155" s="18"/>
    </row>
    <row r="156" spans="1:251" ht="28.5" customHeight="1" thickBot="1" x14ac:dyDescent="0.3">
      <c r="A156" s="107" t="s">
        <v>136</v>
      </c>
      <c r="B156" s="205" t="s">
        <v>142</v>
      </c>
      <c r="C156" s="178">
        <v>0</v>
      </c>
      <c r="D156" s="178">
        <v>3</v>
      </c>
      <c r="E156" s="178">
        <v>9</v>
      </c>
      <c r="F156" s="107"/>
      <c r="G156" s="18"/>
    </row>
    <row r="157" spans="1:251" s="7" customFormat="1" ht="15.75" thickBot="1" x14ac:dyDescent="0.3">
      <c r="A157" s="125" t="s">
        <v>137</v>
      </c>
      <c r="B157" s="206" t="s">
        <v>346</v>
      </c>
      <c r="C157" s="207">
        <v>0</v>
      </c>
      <c r="D157" s="207">
        <v>3</v>
      </c>
      <c r="E157" s="207">
        <v>12</v>
      </c>
      <c r="F157" s="209"/>
      <c r="G157" s="18"/>
      <c r="H157" s="21"/>
      <c r="I157" s="21"/>
      <c r="J157" s="21"/>
      <c r="K157" s="21"/>
      <c r="L157" s="21"/>
      <c r="M157" s="21"/>
      <c r="N157" s="21"/>
      <c r="O157" s="21"/>
      <c r="P157" s="21"/>
      <c r="Q157" s="21"/>
      <c r="R157" s="21"/>
      <c r="S157" s="21"/>
      <c r="T157" s="21"/>
      <c r="U157" s="21"/>
      <c r="V157" s="21"/>
    </row>
    <row r="158" spans="1:251" s="22" customFormat="1" ht="16.5" thickBot="1" x14ac:dyDescent="0.3">
      <c r="B158" s="311" t="s">
        <v>360</v>
      </c>
      <c r="C158" s="311"/>
      <c r="D158" s="311"/>
      <c r="E158" s="311"/>
      <c r="F158" s="148" t="str">
        <f>IF(COUNTA(F147:F157)&gt;0, SUM(F147:F157), "")</f>
        <v/>
      </c>
      <c r="G158" s="200"/>
    </row>
    <row r="159" spans="1:251" s="22" customFormat="1" ht="16.5" thickBot="1" x14ac:dyDescent="0.3">
      <c r="B159" s="117" t="s">
        <v>361</v>
      </c>
      <c r="C159" s="118">
        <v>5</v>
      </c>
      <c r="F159" s="36"/>
      <c r="G159" s="200"/>
    </row>
    <row r="160" spans="1:251" s="22" customFormat="1" ht="15.75" thickBot="1" x14ac:dyDescent="0.3">
      <c r="F160" s="140"/>
      <c r="G160" s="200"/>
    </row>
    <row r="161" spans="1:7" ht="23.25" customHeight="1" thickBot="1" x14ac:dyDescent="0.3">
      <c r="B161" s="210" t="s">
        <v>3</v>
      </c>
      <c r="C161" s="211" t="s">
        <v>5</v>
      </c>
      <c r="D161" s="129" t="s">
        <v>6</v>
      </c>
      <c r="E161" s="129" t="s">
        <v>7</v>
      </c>
    </row>
    <row r="162" spans="1:7" ht="16.5" thickBot="1" x14ac:dyDescent="0.3">
      <c r="B162" s="115" t="s">
        <v>50</v>
      </c>
      <c r="C162" s="163" t="s">
        <v>149</v>
      </c>
      <c r="D162" s="303" t="str">
        <f>IF(AND(synolo8&gt;=87, synolo8&lt;=111), synolo8,"")</f>
        <v/>
      </c>
      <c r="E162" s="107" t="s">
        <v>14</v>
      </c>
      <c r="F162" s="22"/>
    </row>
    <row r="163" spans="1:7" ht="16.5" thickBot="1" x14ac:dyDescent="0.3">
      <c r="B163" s="115" t="s">
        <v>4</v>
      </c>
      <c r="C163" s="163" t="s">
        <v>151</v>
      </c>
      <c r="D163" s="303" t="str">
        <f>IF(AND(synolo8&gt;=16, synolo8&lt;=86), synolo8,"")</f>
        <v/>
      </c>
      <c r="E163" s="113"/>
      <c r="F163" s="22"/>
    </row>
    <row r="164" spans="1:7" ht="16.5" thickBot="1" x14ac:dyDescent="0.3">
      <c r="B164" s="115" t="s">
        <v>51</v>
      </c>
      <c r="C164" s="163" t="s">
        <v>152</v>
      </c>
      <c r="D164" s="303" t="str">
        <f>IF(AND(synolo8&gt;=0, synolo8&lt;=15), synolo8,"")</f>
        <v/>
      </c>
      <c r="E164" s="113"/>
      <c r="F164" s="22"/>
    </row>
    <row r="165" spans="1:7" ht="27" customHeight="1" x14ac:dyDescent="0.25">
      <c r="B165" s="22"/>
      <c r="C165" s="22"/>
      <c r="D165" s="22"/>
      <c r="E165" s="22"/>
      <c r="F165" s="22"/>
    </row>
    <row r="166" spans="1:7" ht="27" customHeight="1" thickBot="1" x14ac:dyDescent="0.3">
      <c r="B166" s="22"/>
      <c r="C166" s="22"/>
      <c r="D166" s="22"/>
      <c r="E166" s="22"/>
      <c r="F166" s="22"/>
    </row>
    <row r="167" spans="1:7" ht="27" customHeight="1" thickBot="1" x14ac:dyDescent="0.3">
      <c r="B167" s="22"/>
      <c r="C167" s="81" t="s">
        <v>5</v>
      </c>
      <c r="D167" s="82"/>
      <c r="E167" s="82"/>
      <c r="F167" s="86"/>
      <c r="G167" s="87"/>
    </row>
    <row r="168" spans="1:7" ht="62.45" customHeight="1" thickBot="1" x14ac:dyDescent="0.3">
      <c r="B168" s="22"/>
      <c r="C168" s="155" t="s">
        <v>356</v>
      </c>
      <c r="D168" s="156" t="s">
        <v>357</v>
      </c>
      <c r="E168" s="156" t="s">
        <v>358</v>
      </c>
      <c r="F168" s="309" t="s">
        <v>359</v>
      </c>
      <c r="G168" s="171" t="s">
        <v>2</v>
      </c>
    </row>
    <row r="169" spans="1:7" ht="30.6" customHeight="1" thickBot="1" x14ac:dyDescent="0.3">
      <c r="A169" s="174">
        <v>9</v>
      </c>
      <c r="B169" s="133" t="s">
        <v>161</v>
      </c>
      <c r="C169" s="134">
        <v>0</v>
      </c>
      <c r="D169" s="135">
        <v>24</v>
      </c>
      <c r="E169" s="135">
        <v>69</v>
      </c>
      <c r="F169" s="310"/>
      <c r="G169" s="89"/>
    </row>
    <row r="170" spans="1:7" ht="47.45" customHeight="1" thickBot="1" x14ac:dyDescent="0.3">
      <c r="A170" s="107" t="s">
        <v>153</v>
      </c>
      <c r="B170" s="212" t="s">
        <v>162</v>
      </c>
      <c r="C170" s="168">
        <v>0</v>
      </c>
      <c r="D170" s="168">
        <v>3</v>
      </c>
      <c r="E170" s="168">
        <v>9</v>
      </c>
      <c r="F170" s="170"/>
    </row>
    <row r="171" spans="1:7" ht="45.75" thickBot="1" x14ac:dyDescent="0.3">
      <c r="A171" s="125" t="s">
        <v>156</v>
      </c>
      <c r="B171" s="213" t="s">
        <v>163</v>
      </c>
      <c r="C171" s="214">
        <v>0</v>
      </c>
      <c r="D171" s="214">
        <v>3</v>
      </c>
      <c r="E171" s="214">
        <v>12</v>
      </c>
      <c r="F171" s="198"/>
    </row>
    <row r="172" spans="1:7" ht="31.15" customHeight="1" thickBot="1" x14ac:dyDescent="0.3">
      <c r="A172" s="107" t="s">
        <v>157</v>
      </c>
      <c r="B172" s="215" t="s">
        <v>164</v>
      </c>
      <c r="C172" s="108">
        <v>0</v>
      </c>
      <c r="D172" s="108">
        <v>3</v>
      </c>
      <c r="E172" s="108">
        <v>6</v>
      </c>
      <c r="F172" s="107"/>
    </row>
    <row r="173" spans="1:7" ht="45" customHeight="1" thickBot="1" x14ac:dyDescent="0.3">
      <c r="A173" s="107" t="s">
        <v>154</v>
      </c>
      <c r="B173" s="216" t="s">
        <v>165</v>
      </c>
      <c r="C173" s="217">
        <v>0</v>
      </c>
      <c r="D173" s="217">
        <v>3</v>
      </c>
      <c r="E173" s="217">
        <v>6</v>
      </c>
      <c r="F173" s="147"/>
    </row>
    <row r="174" spans="1:7" ht="25.15" customHeight="1" thickBot="1" x14ac:dyDescent="0.3">
      <c r="A174" s="107" t="s">
        <v>155</v>
      </c>
      <c r="B174" s="216" t="s">
        <v>166</v>
      </c>
      <c r="C174" s="217">
        <v>0</v>
      </c>
      <c r="D174" s="217">
        <v>3</v>
      </c>
      <c r="E174" s="217">
        <v>9</v>
      </c>
      <c r="F174" s="147"/>
    </row>
    <row r="175" spans="1:7" ht="57" customHeight="1" thickBot="1" x14ac:dyDescent="0.3">
      <c r="A175" s="125" t="s">
        <v>158</v>
      </c>
      <c r="B175" s="206" t="s">
        <v>167</v>
      </c>
      <c r="C175" s="207">
        <v>0</v>
      </c>
      <c r="D175" s="207">
        <v>3</v>
      </c>
      <c r="E175" s="207">
        <v>12</v>
      </c>
      <c r="F175" s="116"/>
    </row>
    <row r="176" spans="1:7" ht="43.9" customHeight="1" thickBot="1" x14ac:dyDescent="0.3">
      <c r="A176" s="107" t="s">
        <v>159</v>
      </c>
      <c r="B176" s="218" t="s">
        <v>168</v>
      </c>
      <c r="C176" s="217">
        <v>0</v>
      </c>
      <c r="D176" s="217">
        <v>3</v>
      </c>
      <c r="E176" s="217">
        <v>6</v>
      </c>
      <c r="F176" s="147"/>
    </row>
    <row r="177" spans="1:7" ht="45.6" customHeight="1" thickBot="1" x14ac:dyDescent="0.3">
      <c r="A177" s="107" t="s">
        <v>160</v>
      </c>
      <c r="B177" s="219" t="s">
        <v>169</v>
      </c>
      <c r="C177" s="217">
        <v>0</v>
      </c>
      <c r="D177" s="217">
        <v>3</v>
      </c>
      <c r="E177" s="217">
        <v>9</v>
      </c>
      <c r="F177" s="147"/>
    </row>
    <row r="178" spans="1:7" ht="26.25" customHeight="1" thickBot="1" x14ac:dyDescent="0.3">
      <c r="A178" s="10"/>
      <c r="B178" s="311" t="s">
        <v>360</v>
      </c>
      <c r="C178" s="311"/>
      <c r="D178" s="311"/>
      <c r="E178" s="311"/>
      <c r="F178" s="148" t="str">
        <f>IF(COUNTA(F170:F177)&gt;0, SUM(F170:F177), "")</f>
        <v/>
      </c>
    </row>
    <row r="179" spans="1:7" ht="26.25" customHeight="1" thickBot="1" x14ac:dyDescent="0.3">
      <c r="A179" s="10"/>
      <c r="B179" s="117" t="s">
        <v>361</v>
      </c>
      <c r="C179" s="118">
        <v>2</v>
      </c>
      <c r="D179" s="22"/>
      <c r="E179" s="22"/>
      <c r="F179" s="36"/>
    </row>
    <row r="180" spans="1:7" ht="26.25" customHeight="1" thickBot="1" x14ac:dyDescent="0.3">
      <c r="A180" s="10"/>
      <c r="B180" s="20"/>
      <c r="C180" s="59"/>
      <c r="D180" s="59"/>
      <c r="E180" s="140"/>
      <c r="F180" s="140"/>
    </row>
    <row r="181" spans="1:7" ht="16.5" thickBot="1" x14ac:dyDescent="0.3">
      <c r="B181" s="159" t="s">
        <v>3</v>
      </c>
      <c r="C181" s="160" t="s">
        <v>5</v>
      </c>
      <c r="D181" s="161" t="s">
        <v>6</v>
      </c>
      <c r="E181" s="161" t="s">
        <v>7</v>
      </c>
    </row>
    <row r="182" spans="1:7" ht="16.5" thickBot="1" x14ac:dyDescent="0.3">
      <c r="B182" s="115" t="s">
        <v>50</v>
      </c>
      <c r="C182" s="124" t="s">
        <v>170</v>
      </c>
      <c r="D182" s="303" t="str">
        <f>IF(AND(synolo9&gt;=49, synolo9&lt;=69), synolo9,"")</f>
        <v/>
      </c>
      <c r="E182" s="147" t="s">
        <v>10</v>
      </c>
      <c r="F182" s="22"/>
    </row>
    <row r="183" spans="1:7" ht="16.5" thickBot="1" x14ac:dyDescent="0.3">
      <c r="B183" s="115" t="s">
        <v>4</v>
      </c>
      <c r="C183" s="124" t="s">
        <v>171</v>
      </c>
      <c r="D183" s="303" t="str">
        <f>IF(AND(synolo9&gt;=13, synolo9&lt;=48), synolo9,"")</f>
        <v/>
      </c>
      <c r="E183" s="113"/>
      <c r="F183" s="22"/>
    </row>
    <row r="184" spans="1:7" ht="16.5" thickBot="1" x14ac:dyDescent="0.3">
      <c r="B184" s="115" t="s">
        <v>51</v>
      </c>
      <c r="C184" s="124" t="s">
        <v>150</v>
      </c>
      <c r="D184" s="303" t="str">
        <f>IF(AND(synolo9&gt;=0, synolo9&lt;=12), synolo9,"")</f>
        <v/>
      </c>
      <c r="E184" s="113"/>
    </row>
    <row r="186" spans="1:7" ht="15.75" thickBot="1" x14ac:dyDescent="0.3"/>
    <row r="187" spans="1:7" ht="16.5" thickBot="1" x14ac:dyDescent="0.3">
      <c r="C187" s="81" t="s">
        <v>5</v>
      </c>
      <c r="D187" s="82"/>
      <c r="E187" s="82"/>
      <c r="F187" s="86"/>
      <c r="G187" s="87"/>
    </row>
    <row r="188" spans="1:7" ht="60.75" thickBot="1" x14ac:dyDescent="0.3">
      <c r="C188" s="155" t="s">
        <v>356</v>
      </c>
      <c r="D188" s="156" t="s">
        <v>357</v>
      </c>
      <c r="E188" s="156" t="s">
        <v>358</v>
      </c>
      <c r="F188" s="309" t="s">
        <v>359</v>
      </c>
      <c r="G188" s="171" t="s">
        <v>2</v>
      </c>
    </row>
    <row r="189" spans="1:7" ht="15.75" thickBot="1" x14ac:dyDescent="0.3">
      <c r="A189" s="174">
        <v>10</v>
      </c>
      <c r="B189" s="201" t="s">
        <v>177</v>
      </c>
      <c r="C189" s="134">
        <v>0</v>
      </c>
      <c r="D189" s="135">
        <v>24</v>
      </c>
      <c r="E189" s="135">
        <v>51</v>
      </c>
      <c r="F189" s="310"/>
      <c r="G189" s="89"/>
    </row>
    <row r="190" spans="1:7" ht="30.75" thickBot="1" x14ac:dyDescent="0.3">
      <c r="A190" s="125" t="s">
        <v>172</v>
      </c>
      <c r="B190" s="195" t="s">
        <v>178</v>
      </c>
      <c r="C190" s="192">
        <v>0</v>
      </c>
      <c r="D190" s="192">
        <v>3</v>
      </c>
      <c r="E190" s="192">
        <v>12</v>
      </c>
      <c r="F190" s="209"/>
      <c r="G190" s="18"/>
    </row>
    <row r="191" spans="1:7" ht="30.75" thickBot="1" x14ac:dyDescent="0.3">
      <c r="A191" s="125" t="s">
        <v>173</v>
      </c>
      <c r="B191" s="220" t="s">
        <v>179</v>
      </c>
      <c r="C191" s="192">
        <v>0</v>
      </c>
      <c r="D191" s="192">
        <v>3</v>
      </c>
      <c r="E191" s="192">
        <v>12</v>
      </c>
      <c r="F191" s="209"/>
      <c r="G191" s="18"/>
    </row>
    <row r="192" spans="1:7" ht="30.75" thickBot="1" x14ac:dyDescent="0.3">
      <c r="A192" s="125" t="s">
        <v>174</v>
      </c>
      <c r="B192" s="220" t="s">
        <v>180</v>
      </c>
      <c r="C192" s="192">
        <v>0</v>
      </c>
      <c r="D192" s="192">
        <v>3</v>
      </c>
      <c r="E192" s="192">
        <v>12</v>
      </c>
      <c r="F192" s="209"/>
      <c r="G192" s="18"/>
    </row>
    <row r="193" spans="1:7" ht="45.75" thickBot="1" x14ac:dyDescent="0.3">
      <c r="A193" s="107" t="s">
        <v>175</v>
      </c>
      <c r="B193" s="221" t="s">
        <v>181</v>
      </c>
      <c r="C193" s="108">
        <v>0</v>
      </c>
      <c r="D193" s="108">
        <v>3</v>
      </c>
      <c r="E193" s="108">
        <v>9</v>
      </c>
      <c r="F193" s="162"/>
    </row>
    <row r="194" spans="1:7" ht="30.75" thickBot="1" x14ac:dyDescent="0.3">
      <c r="A194" s="107" t="s">
        <v>176</v>
      </c>
      <c r="B194" s="169" t="s">
        <v>182</v>
      </c>
      <c r="C194" s="222">
        <v>0</v>
      </c>
      <c r="D194" s="222">
        <v>3</v>
      </c>
      <c r="E194" s="222">
        <v>6</v>
      </c>
      <c r="F194" s="162"/>
    </row>
    <row r="195" spans="1:7" ht="16.5" thickBot="1" x14ac:dyDescent="0.3">
      <c r="A195" s="10"/>
      <c r="B195" s="311" t="s">
        <v>360</v>
      </c>
      <c r="C195" s="311"/>
      <c r="D195" s="311"/>
      <c r="E195" s="311"/>
      <c r="F195" s="148" t="str">
        <f>IF(COUNTA(F190:F194)&gt;0, SUM(F190:F194), "")</f>
        <v/>
      </c>
    </row>
    <row r="196" spans="1:7" ht="16.5" thickBot="1" x14ac:dyDescent="0.3">
      <c r="A196" s="10"/>
      <c r="B196" s="117" t="s">
        <v>361</v>
      </c>
      <c r="C196" s="118">
        <v>3</v>
      </c>
      <c r="D196" s="22"/>
      <c r="E196" s="22"/>
      <c r="F196" s="36"/>
    </row>
    <row r="197" spans="1:7" ht="15.75" thickBot="1" x14ac:dyDescent="0.3">
      <c r="A197" s="10"/>
      <c r="B197" s="13"/>
      <c r="C197" s="14"/>
      <c r="D197" s="14"/>
      <c r="E197" s="140"/>
      <c r="F197" s="140"/>
    </row>
    <row r="198" spans="1:7" ht="21.6" customHeight="1" thickBot="1" x14ac:dyDescent="0.3">
      <c r="B198" s="210" t="s">
        <v>3</v>
      </c>
      <c r="C198" s="211" t="s">
        <v>5</v>
      </c>
      <c r="D198" s="129" t="s">
        <v>6</v>
      </c>
      <c r="E198" s="129" t="s">
        <v>7</v>
      </c>
    </row>
    <row r="199" spans="1:7" ht="16.5" thickBot="1" x14ac:dyDescent="0.3">
      <c r="B199" s="223" t="s">
        <v>50</v>
      </c>
      <c r="C199" s="124" t="s">
        <v>183</v>
      </c>
      <c r="D199" s="303" t="str">
        <f>IF(AND(synolo10&gt;=36, synolo10&lt;=51), synolo10,"")</f>
        <v/>
      </c>
      <c r="E199" s="147" t="s">
        <v>18</v>
      </c>
      <c r="F199" s="22"/>
    </row>
    <row r="200" spans="1:7" ht="18.75" customHeight="1" thickBot="1" x14ac:dyDescent="0.3">
      <c r="B200" s="223" t="s">
        <v>4</v>
      </c>
      <c r="C200" s="124" t="s">
        <v>184</v>
      </c>
      <c r="D200" s="303" t="str">
        <f>IF(AND(synolo10&gt;=13, synolo10&lt;=35), synolo10,"")</f>
        <v/>
      </c>
      <c r="E200" s="113"/>
    </row>
    <row r="201" spans="1:7" ht="16.5" thickBot="1" x14ac:dyDescent="0.3">
      <c r="B201" s="223" t="s">
        <v>51</v>
      </c>
      <c r="C201" s="124" t="s">
        <v>150</v>
      </c>
      <c r="D201" s="303" t="str">
        <f>IF(AND(synolo10&gt;=0, synolo10&lt;=12), synolo10,"")</f>
        <v/>
      </c>
      <c r="E201" s="113"/>
    </row>
    <row r="202" spans="1:7" ht="17.45" customHeight="1" x14ac:dyDescent="0.25"/>
    <row r="203" spans="1:7" ht="17.45" customHeight="1" thickBot="1" x14ac:dyDescent="0.3"/>
    <row r="204" spans="1:7" ht="22.15" customHeight="1" thickBot="1" x14ac:dyDescent="0.3">
      <c r="C204" s="81" t="s">
        <v>5</v>
      </c>
      <c r="D204" s="82"/>
      <c r="E204" s="82"/>
      <c r="F204" s="86"/>
      <c r="G204" s="87"/>
    </row>
    <row r="205" spans="1:7" ht="60" customHeight="1" thickBot="1" x14ac:dyDescent="0.3">
      <c r="C205" s="155" t="s">
        <v>356</v>
      </c>
      <c r="D205" s="156" t="s">
        <v>357</v>
      </c>
      <c r="E205" s="156" t="s">
        <v>358</v>
      </c>
      <c r="F205" s="309" t="s">
        <v>359</v>
      </c>
      <c r="G205" s="171" t="s">
        <v>2</v>
      </c>
    </row>
    <row r="206" spans="1:7" ht="30" customHeight="1" thickBot="1" x14ac:dyDescent="0.3">
      <c r="A206" s="174">
        <v>11</v>
      </c>
      <c r="B206" s="201" t="s">
        <v>187</v>
      </c>
      <c r="C206" s="134">
        <v>0</v>
      </c>
      <c r="D206" s="135">
        <v>6</v>
      </c>
      <c r="E206" s="135">
        <v>18</v>
      </c>
      <c r="F206" s="310"/>
      <c r="G206" s="89"/>
    </row>
    <row r="207" spans="1:7" ht="48.75" customHeight="1" thickBot="1" x14ac:dyDescent="0.3">
      <c r="A207" s="107" t="s">
        <v>185</v>
      </c>
      <c r="B207" s="102" t="s">
        <v>188</v>
      </c>
      <c r="C207" s="108">
        <v>0</v>
      </c>
      <c r="D207" s="108">
        <v>3</v>
      </c>
      <c r="E207" s="108">
        <v>9</v>
      </c>
      <c r="F207" s="108"/>
    </row>
    <row r="208" spans="1:7" ht="30.75" thickBot="1" x14ac:dyDescent="0.3">
      <c r="A208" s="107" t="s">
        <v>186</v>
      </c>
      <c r="B208" s="102" t="s">
        <v>189</v>
      </c>
      <c r="C208" s="108">
        <v>0</v>
      </c>
      <c r="D208" s="108">
        <v>3</v>
      </c>
      <c r="E208" s="108">
        <v>9</v>
      </c>
      <c r="F208" s="108"/>
    </row>
    <row r="209" spans="1:7" ht="16.5" thickBot="1" x14ac:dyDescent="0.3">
      <c r="A209" s="107"/>
      <c r="B209" s="311" t="s">
        <v>360</v>
      </c>
      <c r="C209" s="311"/>
      <c r="D209" s="311"/>
      <c r="E209" s="311"/>
      <c r="F209" s="148" t="str">
        <f>IF(COUNTA(F207:F208)&gt;0, SUM(F207:F208), "")</f>
        <v/>
      </c>
    </row>
    <row r="210" spans="1:7" ht="16.5" thickBot="1" x14ac:dyDescent="0.3">
      <c r="A210" s="10"/>
      <c r="B210" s="117" t="s">
        <v>361</v>
      </c>
      <c r="C210" s="118">
        <v>0</v>
      </c>
      <c r="D210" s="22"/>
      <c r="E210" s="22"/>
      <c r="F210" s="36"/>
    </row>
    <row r="211" spans="1:7" ht="15.75" thickBot="1" x14ac:dyDescent="0.3">
      <c r="A211" s="10"/>
      <c r="B211" s="41"/>
      <c r="C211" s="8"/>
      <c r="D211" s="8"/>
      <c r="E211" s="140"/>
      <c r="F211" s="140"/>
    </row>
    <row r="212" spans="1:7" ht="15" customHeight="1" thickBot="1" x14ac:dyDescent="0.3">
      <c r="B212" s="159" t="s">
        <v>3</v>
      </c>
      <c r="C212" s="224" t="s">
        <v>5</v>
      </c>
      <c r="D212" s="224" t="s">
        <v>6</v>
      </c>
      <c r="E212" s="161" t="s">
        <v>7</v>
      </c>
    </row>
    <row r="213" spans="1:7" ht="16.5" thickBot="1" x14ac:dyDescent="0.3">
      <c r="B213" s="115" t="s">
        <v>50</v>
      </c>
      <c r="C213" s="163" t="s">
        <v>204</v>
      </c>
      <c r="D213" s="303" t="str">
        <f>IF(AND(synolo11&gt;=9, synolo11&lt;=18), synolo11,"")</f>
        <v/>
      </c>
      <c r="E213" s="147">
        <v>0</v>
      </c>
    </row>
    <row r="214" spans="1:7" ht="16.5" thickBot="1" x14ac:dyDescent="0.3">
      <c r="B214" s="115" t="s">
        <v>4</v>
      </c>
      <c r="C214" s="163"/>
      <c r="D214" s="113"/>
      <c r="E214" s="113"/>
    </row>
    <row r="215" spans="1:7" ht="16.5" thickBot="1" x14ac:dyDescent="0.3">
      <c r="B215" s="115" t="s">
        <v>51</v>
      </c>
      <c r="C215" s="163" t="s">
        <v>205</v>
      </c>
      <c r="D215" s="303" t="str">
        <f>IF(AND(synolo11&gt;=0, synolo11&lt;=8), synolo11,"")</f>
        <v/>
      </c>
      <c r="E215" s="113"/>
    </row>
    <row r="216" spans="1:7" x14ac:dyDescent="0.25">
      <c r="F216" s="26"/>
    </row>
    <row r="217" spans="1:7" ht="15.75" thickBot="1" x14ac:dyDescent="0.3"/>
    <row r="218" spans="1:7" ht="16.5" thickBot="1" x14ac:dyDescent="0.3">
      <c r="C218" s="81" t="s">
        <v>5</v>
      </c>
      <c r="D218" s="82"/>
      <c r="E218" s="82"/>
      <c r="F218" s="86"/>
      <c r="G218" s="87"/>
    </row>
    <row r="219" spans="1:7" ht="60.75" thickBot="1" x14ac:dyDescent="0.3">
      <c r="C219" s="155" t="s">
        <v>356</v>
      </c>
      <c r="D219" s="156" t="s">
        <v>357</v>
      </c>
      <c r="E219" s="156" t="s">
        <v>358</v>
      </c>
      <c r="F219" s="309" t="s">
        <v>359</v>
      </c>
      <c r="G219" s="171" t="s">
        <v>2</v>
      </c>
    </row>
    <row r="220" spans="1:7" ht="15.75" thickBot="1" x14ac:dyDescent="0.3">
      <c r="A220" s="174">
        <v>12</v>
      </c>
      <c r="B220" s="201" t="s">
        <v>195</v>
      </c>
      <c r="C220" s="134">
        <v>0</v>
      </c>
      <c r="D220" s="135">
        <v>15</v>
      </c>
      <c r="E220" s="135">
        <v>54</v>
      </c>
      <c r="F220" s="310"/>
      <c r="G220" s="89"/>
    </row>
    <row r="221" spans="1:7" ht="45.75" thickBot="1" x14ac:dyDescent="0.3">
      <c r="A221" s="107" t="s">
        <v>190</v>
      </c>
      <c r="B221" s="212" t="s">
        <v>196</v>
      </c>
      <c r="C221" s="168">
        <v>0</v>
      </c>
      <c r="D221" s="168">
        <v>3</v>
      </c>
      <c r="E221" s="168">
        <v>9</v>
      </c>
      <c r="F221" s="168"/>
      <c r="G221" s="22"/>
    </row>
    <row r="222" spans="1:7" ht="60.75" thickBot="1" x14ac:dyDescent="0.3">
      <c r="A222" s="125" t="s">
        <v>191</v>
      </c>
      <c r="B222" s="213" t="s">
        <v>197</v>
      </c>
      <c r="C222" s="214">
        <v>0</v>
      </c>
      <c r="D222" s="214">
        <v>3</v>
      </c>
      <c r="E222" s="214">
        <v>12</v>
      </c>
      <c r="F222" s="306"/>
      <c r="G222" s="22"/>
    </row>
    <row r="223" spans="1:7" ht="30.75" thickBot="1" x14ac:dyDescent="0.3">
      <c r="A223" s="107" t="s">
        <v>192</v>
      </c>
      <c r="B223" s="225" t="s">
        <v>198</v>
      </c>
      <c r="C223" s="178">
        <v>0</v>
      </c>
      <c r="D223" s="178">
        <v>3</v>
      </c>
      <c r="E223" s="178">
        <v>9</v>
      </c>
      <c r="F223" s="168"/>
      <c r="G223" s="25"/>
    </row>
    <row r="224" spans="1:7" ht="65.25" customHeight="1" thickBot="1" x14ac:dyDescent="0.3">
      <c r="A224" s="125" t="s">
        <v>193</v>
      </c>
      <c r="B224" s="213" t="s">
        <v>199</v>
      </c>
      <c r="C224" s="192">
        <v>0</v>
      </c>
      <c r="D224" s="192">
        <v>3</v>
      </c>
      <c r="E224" s="192">
        <v>12</v>
      </c>
      <c r="F224" s="306"/>
      <c r="G224" s="22"/>
    </row>
    <row r="225" spans="1:7" ht="45.75" thickBot="1" x14ac:dyDescent="0.3">
      <c r="A225" s="125" t="s">
        <v>194</v>
      </c>
      <c r="B225" s="203" t="s">
        <v>200</v>
      </c>
      <c r="C225" s="192">
        <v>0</v>
      </c>
      <c r="D225" s="192">
        <v>3</v>
      </c>
      <c r="E225" s="192">
        <v>12</v>
      </c>
      <c r="F225" s="306"/>
      <c r="G225" s="22"/>
    </row>
    <row r="226" spans="1:7" s="22" customFormat="1" ht="16.5" thickBot="1" x14ac:dyDescent="0.3">
      <c r="B226" s="311" t="s">
        <v>360</v>
      </c>
      <c r="C226" s="311"/>
      <c r="D226" s="311"/>
      <c r="E226" s="311"/>
      <c r="F226" s="148" t="str">
        <f>IF(COUNTA(F221:F225)&gt;0, SUM(F221:F225), "")</f>
        <v/>
      </c>
    </row>
    <row r="227" spans="1:7" s="22" customFormat="1" ht="16.5" thickBot="1" x14ac:dyDescent="0.3">
      <c r="B227" s="117" t="s">
        <v>361</v>
      </c>
      <c r="C227" s="118">
        <v>3</v>
      </c>
      <c r="F227" s="36"/>
    </row>
    <row r="228" spans="1:7" s="22" customFormat="1" ht="15.75" thickBot="1" x14ac:dyDescent="0.3">
      <c r="E228" s="140"/>
      <c r="F228" s="140"/>
    </row>
    <row r="229" spans="1:7" ht="16.5" thickBot="1" x14ac:dyDescent="0.3">
      <c r="B229" s="159" t="s">
        <v>3</v>
      </c>
      <c r="C229" s="160" t="s">
        <v>5</v>
      </c>
      <c r="D229" s="161" t="s">
        <v>6</v>
      </c>
      <c r="E229" s="161" t="s">
        <v>7</v>
      </c>
    </row>
    <row r="230" spans="1:7" ht="16.5" thickBot="1" x14ac:dyDescent="0.3">
      <c r="B230" s="115" t="s">
        <v>50</v>
      </c>
      <c r="C230" s="124" t="s">
        <v>201</v>
      </c>
      <c r="D230" s="303" t="str">
        <f>IF(AND(synolo12&gt;=39, synolo12&lt;=54), synolo12,"")</f>
        <v/>
      </c>
      <c r="E230" s="147" t="s">
        <v>18</v>
      </c>
    </row>
    <row r="231" spans="1:7" ht="16.5" thickBot="1" x14ac:dyDescent="0.3">
      <c r="B231" s="115" t="s">
        <v>4</v>
      </c>
      <c r="C231" s="124" t="s">
        <v>203</v>
      </c>
      <c r="D231" s="303" t="str">
        <f>IF(AND(synolo12&gt;=13, synolo12&lt;=38), synolo12,"")</f>
        <v/>
      </c>
      <c r="E231" s="113"/>
    </row>
    <row r="232" spans="1:7" ht="16.5" thickBot="1" x14ac:dyDescent="0.3">
      <c r="B232" s="115" t="s">
        <v>51</v>
      </c>
      <c r="C232" s="124" t="s">
        <v>202</v>
      </c>
      <c r="D232" s="303" t="str">
        <f>IF(AND(synolo12&gt;=0, synolo12&lt;=12), synolo12,"")</f>
        <v/>
      </c>
      <c r="E232" s="113"/>
    </row>
    <row r="234" spans="1:7" ht="15.75" thickBot="1" x14ac:dyDescent="0.3"/>
    <row r="235" spans="1:7" ht="19.5" thickTop="1" x14ac:dyDescent="0.3">
      <c r="B235" s="326" t="s">
        <v>364</v>
      </c>
      <c r="C235" s="327"/>
      <c r="D235" s="327"/>
      <c r="E235" s="328"/>
    </row>
    <row r="236" spans="1:7" ht="15.75" thickBot="1" x14ac:dyDescent="0.3">
      <c r="B236" s="226"/>
      <c r="C236" s="22"/>
      <c r="D236" s="36"/>
      <c r="E236" s="233"/>
    </row>
    <row r="237" spans="1:7" ht="16.5" thickTop="1" thickBot="1" x14ac:dyDescent="0.3">
      <c r="B237" s="227" t="s">
        <v>365</v>
      </c>
      <c r="C237" s="228" t="s">
        <v>366</v>
      </c>
      <c r="D237" s="228" t="s">
        <v>367</v>
      </c>
      <c r="E237" s="304" t="s">
        <v>368</v>
      </c>
    </row>
    <row r="238" spans="1:7" ht="15.75" thickBot="1" x14ac:dyDescent="0.3">
      <c r="B238" s="229" t="s">
        <v>369</v>
      </c>
      <c r="C238" s="303" t="str">
        <f>IF(AND(synolo1&gt;=28, synolo1&lt;=42), synolo1,"")</f>
        <v/>
      </c>
      <c r="D238" s="303" t="str">
        <f>IF(AND(synolo1&gt;=7, synolo1&lt;=27), synolo1,"")</f>
        <v/>
      </c>
      <c r="E238" s="303" t="str">
        <f>IF(AND(synolo1&gt;=0, synolo1&lt;=6), synolo1,"")</f>
        <v/>
      </c>
    </row>
    <row r="239" spans="1:7" ht="15.75" thickBot="1" x14ac:dyDescent="0.3">
      <c r="B239" s="230" t="s">
        <v>370</v>
      </c>
      <c r="C239" s="303" t="str">
        <f>IF(AND(synolo2&gt;=40, synolo2&lt;=57), synolo2,"")</f>
        <v/>
      </c>
      <c r="D239" s="303" t="str">
        <f>IF(AND(synolo2&gt;=10, synolo2&lt;=39), synolo2,"")</f>
        <v/>
      </c>
      <c r="E239" s="303" t="str">
        <f>IF(AND(synolo2&gt;=0, synolo2&lt;=9), synolo2,"")</f>
        <v/>
      </c>
    </row>
    <row r="240" spans="1:7" ht="15.75" thickBot="1" x14ac:dyDescent="0.3">
      <c r="B240" s="229" t="s">
        <v>371</v>
      </c>
      <c r="C240" s="303" t="str">
        <f>IF(AND(synolo3&gt;=27, synolo3&lt;=36), synolo3,"")</f>
        <v/>
      </c>
      <c r="D240" s="303" t="str">
        <f>IF(AND(synolo3&gt;=18, synolo3&lt;=26), synolo3,"")</f>
        <v/>
      </c>
      <c r="E240" s="303" t="str">
        <f>IF(AND(synolo3&gt;=0, synolo3&lt;=17), synolo3,"")</f>
        <v/>
      </c>
    </row>
    <row r="241" spans="2:8" ht="15.75" thickBot="1" x14ac:dyDescent="0.3">
      <c r="B241" s="230" t="s">
        <v>372</v>
      </c>
      <c r="C241" s="303" t="str">
        <f>IF(AND(synolo4&gt;=27, synolo4&lt;=33), synolo4,"")</f>
        <v/>
      </c>
      <c r="D241" s="303" t="str">
        <f>IF(AND(synolo4&gt;=7, synolo4&lt;=26), synolo4,"")</f>
        <v/>
      </c>
      <c r="E241" s="303" t="str">
        <f>IF(AND(synolo4&gt;=0, synolo4&lt;=6), synolo4,"")</f>
        <v/>
      </c>
    </row>
    <row r="242" spans="2:8" ht="15.75" thickBot="1" x14ac:dyDescent="0.3">
      <c r="B242" s="230" t="s">
        <v>373</v>
      </c>
      <c r="C242" s="303" t="str">
        <f>IF(AND(synolo5&gt;=27, synolo5&lt;=36), synolo5,"")</f>
        <v/>
      </c>
      <c r="D242" s="303" t="str">
        <f>IF(AND(synolo5&gt;=18, synolo5&lt;=26), synolo5,"")</f>
        <v/>
      </c>
      <c r="E242" s="303" t="str">
        <f>IF(AND(synolo5&gt;=0, synolo5&lt;=18), synolo5,"")</f>
        <v/>
      </c>
    </row>
    <row r="243" spans="2:8" ht="15.75" thickBot="1" x14ac:dyDescent="0.3">
      <c r="B243" s="230" t="s">
        <v>374</v>
      </c>
      <c r="C243" s="303" t="str">
        <f>IF(AND(synolo6&gt;=7, synolo6&lt;=21), synolo6,"")</f>
        <v/>
      </c>
      <c r="D243" s="303"/>
      <c r="E243" s="303" t="str">
        <f>IF(AND(synolo6&gt;=0, synolo6&lt;=6), synolo6,"")</f>
        <v/>
      </c>
    </row>
    <row r="244" spans="2:8" ht="15.75" thickBot="1" x14ac:dyDescent="0.3">
      <c r="B244" s="230" t="s">
        <v>375</v>
      </c>
      <c r="C244" s="303" t="str">
        <f>IF(AND(synolo7&gt;=21, synolo7&lt;=30), synolo7,"")</f>
        <v/>
      </c>
      <c r="D244" s="303"/>
      <c r="E244" s="303" t="str">
        <f>IF(AND(synolo7&gt;=0, synolo7&lt;=20), synolo7,"")</f>
        <v/>
      </c>
    </row>
    <row r="245" spans="2:8" ht="15.75" thickBot="1" x14ac:dyDescent="0.3">
      <c r="B245" s="229" t="s">
        <v>376</v>
      </c>
      <c r="C245" s="303" t="str">
        <f>IF(AND(synolo8&gt;=87, synolo8&lt;=111), synolo8,"")</f>
        <v/>
      </c>
      <c r="D245" s="303" t="str">
        <f>IF(AND(synolo8&gt;=16, synolo8&lt;=86), synolo8,"")</f>
        <v/>
      </c>
      <c r="E245" s="303" t="str">
        <f>IF(AND(synolo8&gt;=0, synolo8&lt;=15), synolo8,"")</f>
        <v/>
      </c>
    </row>
    <row r="246" spans="2:8" ht="15.75" thickBot="1" x14ac:dyDescent="0.3">
      <c r="B246" s="229" t="s">
        <v>377</v>
      </c>
      <c r="C246" s="303" t="str">
        <f>IF(AND(synolo9&gt;=49, synolo9&lt;=69), synolo9,"")</f>
        <v/>
      </c>
      <c r="D246" s="303" t="str">
        <f>IF(AND(synolo9&gt;=13, synolo9&lt;=48), synolo9,"")</f>
        <v/>
      </c>
      <c r="E246" s="303" t="str">
        <f>IF(AND(synolo9&gt;=0, synolo9&lt;=12), synolo9,"")</f>
        <v/>
      </c>
    </row>
    <row r="247" spans="2:8" ht="15.75" thickBot="1" x14ac:dyDescent="0.3">
      <c r="B247" s="230" t="s">
        <v>378</v>
      </c>
      <c r="C247" s="303" t="str">
        <f>IF(AND(synolo10&gt;=36, synolo10&lt;=51), synolo10,"")</f>
        <v/>
      </c>
      <c r="D247" s="303" t="str">
        <f>IF(AND(synolo10&gt;=13, synolo10&lt;=35), synolo10,"")</f>
        <v/>
      </c>
      <c r="E247" s="303" t="str">
        <f>IF(AND(synolo10&gt;=0, synolo10&lt;=12), synolo10,"")</f>
        <v/>
      </c>
    </row>
    <row r="248" spans="2:8" ht="15.75" thickBot="1" x14ac:dyDescent="0.3">
      <c r="B248" s="231" t="s">
        <v>379</v>
      </c>
      <c r="C248" s="303" t="str">
        <f>IF(AND(synolo11&gt;=9, synolo11&lt;=18), synolo11,"")</f>
        <v/>
      </c>
      <c r="D248" s="303"/>
      <c r="E248" s="303" t="str">
        <f>IF(AND(synolo11&gt;=0, synolo11&lt;=8), synolo11,"")</f>
        <v/>
      </c>
    </row>
    <row r="249" spans="2:8" ht="15.75" thickBot="1" x14ac:dyDescent="0.3">
      <c r="B249" s="229" t="s">
        <v>380</v>
      </c>
      <c r="C249" s="303" t="str">
        <f>IF(AND(synolo12&gt;=39, synolo12&lt;=54), synolo12,"")</f>
        <v/>
      </c>
      <c r="D249" s="303" t="str">
        <f>IF(AND(synolo12&gt;=13, synolo12&lt;=38), synolo12,"")</f>
        <v/>
      </c>
      <c r="E249" s="303" t="str">
        <f>IF(AND(synolo12&gt;=0, synolo12&lt;=12), synolo12,"")</f>
        <v/>
      </c>
    </row>
    <row r="250" spans="2:8" ht="16.5" thickTop="1" thickBot="1" x14ac:dyDescent="0.3">
      <c r="B250" s="232"/>
      <c r="C250" s="307" t="str">
        <f>IF(COUNT(C238:C249)=0, "", COUNT(C238:C249))</f>
        <v/>
      </c>
      <c r="D250" s="307" t="str">
        <f>IF(COUNT(D238:D249)=0, "", COUNT(D238:D249))</f>
        <v/>
      </c>
      <c r="E250" s="307" t="str">
        <f>IF(COUNT(E238:E249)=0, "", COUNT(E238:E249))</f>
        <v/>
      </c>
    </row>
    <row r="251" spans="2:8" ht="19.5" thickBot="1" x14ac:dyDescent="0.35">
      <c r="B251" s="308" t="s">
        <v>381</v>
      </c>
      <c r="C251" s="329" t="str">
        <f>IF(AND(NOT(ISNUMBER(high)), NOT(ISNUMBER(medium)), NOT(ISNUMBER(low))), "",
IF(OR(AND(ISNUMBER(high), high &gt;= 3), AND(NOT(ISNUMBER(medium)), NOT(ISNUMBER(low)))), "ΥΨΗΛΟΥ ΚΙΝΔΥΝΟΥ (ΥΚ)",
IF(OR(AND(ISNUMBER(medium),medium&gt;=4),AND(ISNUMBER(medium),ISNUMBER(high),ISNUMBER(low),high&lt;=1,medium&gt;=1,low&gt;=1),AND(ISNUMBER(medium),ISNUMBER(high),NOT(ISNUMBER(low)),high&lt;=1,medium&gt;=1),),"ΜΕΣΑΙΟΥ ΚΙΝΔΥΝΟΥ (ΜΚ)",
IF(OR(AND(NOT(ISNUMBER(high))),AND(ISNUMBER(low),low&gt;=12),AND(ISNUMBER(low),ISNUMBER(medium),NOT(ISNUMBER(high)),medium&lt;=3,low&lt;=9),AND(ISNUMBER(low),NOT(ISNUMBER(medium)),NOT(ISNUMBER(high)))),"ΧΑΜΗΛΟΥ ΚΙΝΔΥΝΟΥ (ΧΚ)",
"δεν ισχύει καμία συνθήκη βαθμολογίας"))))</f>
        <v/>
      </c>
      <c r="D251" s="329"/>
      <c r="E251" s="329"/>
      <c r="F251" s="80"/>
    </row>
    <row r="254" spans="2:8" ht="15.75" thickBot="1" x14ac:dyDescent="0.3"/>
    <row r="255" spans="2:8" ht="28.15" customHeight="1" thickTop="1" thickBot="1" x14ac:dyDescent="0.3">
      <c r="B255" s="234" t="s">
        <v>384</v>
      </c>
      <c r="C255" s="235"/>
      <c r="D255" s="235"/>
      <c r="E255" s="235"/>
      <c r="F255" s="235"/>
      <c r="G255" s="235"/>
      <c r="H255" s="236"/>
    </row>
    <row r="256" spans="2:8" ht="40.15" customHeight="1" thickTop="1" thickBot="1" x14ac:dyDescent="0.3">
      <c r="B256" s="332" t="s">
        <v>388</v>
      </c>
      <c r="C256" s="332"/>
      <c r="D256" s="332"/>
      <c r="E256" s="332"/>
      <c r="F256" s="332"/>
      <c r="G256" s="332"/>
      <c r="H256" s="332"/>
    </row>
    <row r="257" spans="1:8" ht="28.9" customHeight="1" thickTop="1" thickBot="1" x14ac:dyDescent="0.3">
      <c r="B257" s="332" t="s">
        <v>389</v>
      </c>
      <c r="C257" s="332"/>
      <c r="D257" s="332"/>
      <c r="E257" s="333"/>
      <c r="F257" s="235"/>
      <c r="G257" s="235"/>
      <c r="H257" s="236"/>
    </row>
    <row r="258" spans="1:8" ht="28.9" customHeight="1" thickTop="1" thickBot="1" x14ac:dyDescent="0.3">
      <c r="B258" s="56"/>
      <c r="C258" s="56"/>
      <c r="D258" s="56"/>
      <c r="E258" s="56"/>
    </row>
    <row r="259" spans="1:8" ht="25.9" customHeight="1" thickTop="1" thickBot="1" x14ac:dyDescent="0.3">
      <c r="B259" s="337" t="s">
        <v>385</v>
      </c>
      <c r="C259" s="337"/>
      <c r="D259" s="337"/>
      <c r="E259" s="237"/>
      <c r="F259" s="237"/>
      <c r="G259" s="237"/>
      <c r="H259" s="237"/>
    </row>
    <row r="260" spans="1:8" ht="25.15" customHeight="1" thickTop="1" thickBot="1" x14ac:dyDescent="0.3">
      <c r="B260" s="240" t="s">
        <v>384</v>
      </c>
      <c r="C260" s="239"/>
      <c r="D260" s="239"/>
      <c r="E260" s="239"/>
      <c r="F260" s="239"/>
      <c r="G260" s="239"/>
      <c r="H260" s="238"/>
    </row>
    <row r="261" spans="1:8" ht="34.15" customHeight="1" thickTop="1" thickBot="1" x14ac:dyDescent="0.3">
      <c r="B261" s="334" t="s">
        <v>386</v>
      </c>
      <c r="C261" s="335"/>
      <c r="D261" s="335"/>
      <c r="E261" s="335"/>
      <c r="F261" s="335"/>
      <c r="G261" s="335"/>
      <c r="H261" s="335"/>
    </row>
    <row r="262" spans="1:8" ht="26.45" customHeight="1" thickTop="1" thickBot="1" x14ac:dyDescent="0.3">
      <c r="B262" s="334" t="s">
        <v>387</v>
      </c>
      <c r="C262" s="335"/>
      <c r="D262" s="336"/>
      <c r="E262" s="239"/>
      <c r="F262" s="239"/>
      <c r="G262" s="239"/>
      <c r="H262" s="238"/>
    </row>
    <row r="263" spans="1:8" ht="15.75" thickTop="1" x14ac:dyDescent="0.25">
      <c r="B263" s="4" t="s">
        <v>19</v>
      </c>
    </row>
    <row r="265" spans="1:8" ht="42" customHeight="1" x14ac:dyDescent="0.25">
      <c r="B265" s="330" t="s">
        <v>382</v>
      </c>
      <c r="C265" s="331"/>
      <c r="D265" s="331"/>
    </row>
    <row r="266" spans="1:8" ht="29.25" customHeight="1" x14ac:dyDescent="0.25">
      <c r="B266" s="4" t="s">
        <v>20</v>
      </c>
      <c r="D266" s="317" t="s">
        <v>383</v>
      </c>
      <c r="E266" s="317"/>
    </row>
    <row r="268" spans="1:8" ht="18.75" x14ac:dyDescent="0.3">
      <c r="A268" s="60"/>
      <c r="B268" s="61"/>
      <c r="C268" s="62"/>
      <c r="D268" s="62"/>
      <c r="E268" s="62"/>
      <c r="F268" s="62"/>
      <c r="G268" s="60"/>
    </row>
    <row r="269" spans="1:8" ht="15" customHeight="1" x14ac:dyDescent="0.25">
      <c r="A269" s="314"/>
      <c r="B269" s="315"/>
      <c r="C269" s="315"/>
      <c r="D269" s="315"/>
      <c r="E269" s="62"/>
      <c r="F269" s="62"/>
      <c r="G269" s="60"/>
    </row>
    <row r="270" spans="1:8" ht="16.5" customHeight="1" x14ac:dyDescent="0.25">
      <c r="A270" s="60"/>
      <c r="B270" s="63"/>
      <c r="C270" s="62"/>
      <c r="D270" s="62"/>
      <c r="E270" s="62"/>
      <c r="F270" s="62"/>
      <c r="G270" s="60"/>
    </row>
    <row r="271" spans="1:8" ht="59.25" customHeight="1" x14ac:dyDescent="0.25">
      <c r="A271" s="60"/>
      <c r="B271" s="64"/>
      <c r="C271" s="65"/>
      <c r="D271" s="64"/>
      <c r="E271" s="64"/>
      <c r="F271" s="64"/>
      <c r="G271" s="60"/>
    </row>
    <row r="272" spans="1:8" x14ac:dyDescent="0.25">
      <c r="A272" s="60"/>
      <c r="B272" s="64"/>
      <c r="C272" s="65"/>
      <c r="D272" s="64"/>
      <c r="E272" s="64"/>
      <c r="F272" s="64"/>
      <c r="G272" s="60"/>
    </row>
    <row r="273" spans="1:7" ht="15" customHeight="1" x14ac:dyDescent="0.25">
      <c r="A273" s="60"/>
      <c r="B273" s="66"/>
      <c r="C273" s="66"/>
      <c r="D273" s="66"/>
      <c r="E273" s="66"/>
      <c r="F273" s="66"/>
      <c r="G273" s="60"/>
    </row>
    <row r="274" spans="1:7" ht="15" customHeight="1" x14ac:dyDescent="0.25">
      <c r="A274" s="60"/>
      <c r="B274" s="66"/>
      <c r="C274" s="66"/>
      <c r="D274" s="66"/>
      <c r="E274" s="66"/>
      <c r="F274" s="66"/>
      <c r="G274" s="60"/>
    </row>
    <row r="275" spans="1:7" ht="15.75" customHeight="1" x14ac:dyDescent="0.25">
      <c r="A275" s="60"/>
      <c r="B275" s="66"/>
      <c r="C275" s="66"/>
      <c r="D275" s="66"/>
      <c r="E275" s="66"/>
      <c r="F275" s="66"/>
      <c r="G275" s="60"/>
    </row>
    <row r="276" spans="1:7" ht="15" customHeight="1" x14ac:dyDescent="0.25">
      <c r="A276" s="60"/>
      <c r="B276" s="66"/>
      <c r="C276" s="66"/>
      <c r="D276" s="66"/>
      <c r="E276" s="66"/>
      <c r="F276" s="66"/>
      <c r="G276" s="60"/>
    </row>
    <row r="277" spans="1:7" ht="15" customHeight="1" x14ac:dyDescent="0.25">
      <c r="A277" s="60"/>
      <c r="B277" s="66"/>
      <c r="C277" s="66"/>
      <c r="D277" s="66"/>
      <c r="E277" s="66"/>
      <c r="F277" s="66"/>
      <c r="G277" s="60"/>
    </row>
    <row r="278" spans="1:7" ht="15.75" customHeight="1" x14ac:dyDescent="0.25">
      <c r="A278" s="60"/>
      <c r="B278" s="66"/>
      <c r="C278" s="66"/>
      <c r="D278" s="66"/>
      <c r="E278" s="66"/>
      <c r="F278" s="66"/>
      <c r="G278" s="60"/>
    </row>
    <row r="279" spans="1:7" ht="15" customHeight="1" x14ac:dyDescent="0.25">
      <c r="A279" s="60"/>
      <c r="B279" s="66"/>
      <c r="C279" s="66"/>
      <c r="D279" s="66"/>
      <c r="E279" s="66"/>
      <c r="F279" s="66"/>
      <c r="G279" s="60"/>
    </row>
    <row r="280" spans="1:7" ht="15" customHeight="1" x14ac:dyDescent="0.25">
      <c r="A280" s="60"/>
      <c r="B280" s="66"/>
      <c r="C280" s="66"/>
      <c r="D280" s="66"/>
      <c r="E280" s="66"/>
      <c r="F280" s="66"/>
      <c r="G280" s="60"/>
    </row>
    <row r="281" spans="1:7" ht="15.75" customHeight="1" x14ac:dyDescent="0.25">
      <c r="A281" s="60"/>
      <c r="B281" s="66"/>
      <c r="C281" s="66"/>
      <c r="D281" s="66"/>
      <c r="E281" s="66"/>
      <c r="F281" s="66"/>
      <c r="G281" s="60"/>
    </row>
    <row r="282" spans="1:7" ht="15" customHeight="1" x14ac:dyDescent="0.25">
      <c r="A282" s="60"/>
      <c r="B282" s="66"/>
      <c r="C282" s="66"/>
      <c r="D282" s="66"/>
      <c r="E282" s="66"/>
      <c r="F282" s="66"/>
      <c r="G282" s="60"/>
    </row>
    <row r="283" spans="1:7" ht="15" customHeight="1" x14ac:dyDescent="0.25">
      <c r="A283" s="60"/>
      <c r="B283" s="66"/>
      <c r="C283" s="66"/>
      <c r="D283" s="66"/>
      <c r="E283" s="66"/>
      <c r="F283" s="66"/>
      <c r="G283" s="60"/>
    </row>
    <row r="284" spans="1:7" ht="15.75" customHeight="1" x14ac:dyDescent="0.25">
      <c r="A284" s="60"/>
      <c r="B284" s="66"/>
      <c r="C284" s="66"/>
      <c r="D284" s="66"/>
      <c r="E284" s="66"/>
      <c r="F284" s="66"/>
      <c r="G284" s="60"/>
    </row>
    <row r="285" spans="1:7" ht="15" customHeight="1" x14ac:dyDescent="0.25">
      <c r="A285" s="60"/>
      <c r="B285" s="66"/>
      <c r="C285" s="66"/>
      <c r="D285" s="66"/>
      <c r="E285" s="66"/>
      <c r="F285" s="66"/>
      <c r="G285" s="60"/>
    </row>
    <row r="286" spans="1:7" ht="15" customHeight="1" x14ac:dyDescent="0.25">
      <c r="A286" s="60"/>
      <c r="B286" s="66"/>
      <c r="C286" s="66"/>
      <c r="D286" s="66"/>
      <c r="E286" s="66"/>
      <c r="F286" s="66"/>
      <c r="G286" s="60"/>
    </row>
    <row r="287" spans="1:7" ht="15.75" customHeight="1" x14ac:dyDescent="0.25">
      <c r="A287" s="60"/>
      <c r="B287" s="66"/>
      <c r="C287" s="66"/>
      <c r="D287" s="66"/>
      <c r="E287" s="66"/>
      <c r="F287" s="66"/>
      <c r="G287" s="60"/>
    </row>
    <row r="288" spans="1:7" ht="15" customHeight="1" x14ac:dyDescent="0.25">
      <c r="A288" s="60"/>
      <c r="B288" s="66"/>
      <c r="C288" s="66"/>
      <c r="D288" s="66"/>
      <c r="E288" s="66"/>
      <c r="F288" s="66"/>
      <c r="G288" s="60"/>
    </row>
    <row r="289" spans="1:7" ht="15" customHeight="1" x14ac:dyDescent="0.25">
      <c r="A289" s="60"/>
      <c r="B289" s="66"/>
      <c r="C289" s="66"/>
      <c r="D289" s="66"/>
      <c r="E289" s="66"/>
      <c r="F289" s="66"/>
      <c r="G289" s="60"/>
    </row>
    <row r="290" spans="1:7" ht="15.75" customHeight="1" x14ac:dyDescent="0.25">
      <c r="A290" s="60"/>
      <c r="B290" s="66"/>
      <c r="C290" s="66"/>
      <c r="D290" s="66"/>
      <c r="E290" s="66"/>
      <c r="F290" s="66"/>
      <c r="G290" s="60"/>
    </row>
    <row r="291" spans="1:7" ht="15" customHeight="1" x14ac:dyDescent="0.25">
      <c r="A291" s="60"/>
      <c r="B291" s="66"/>
      <c r="C291" s="66"/>
      <c r="D291" s="66"/>
      <c r="E291" s="66"/>
      <c r="F291" s="66"/>
      <c r="G291" s="60"/>
    </row>
    <row r="292" spans="1:7" ht="15" customHeight="1" x14ac:dyDescent="0.25">
      <c r="A292" s="60"/>
      <c r="B292" s="66"/>
      <c r="C292" s="66"/>
      <c r="D292" s="66"/>
      <c r="E292" s="66"/>
      <c r="F292" s="66"/>
      <c r="G292" s="60"/>
    </row>
    <row r="293" spans="1:7" ht="15.75" customHeight="1" x14ac:dyDescent="0.25">
      <c r="A293" s="60"/>
      <c r="B293" s="66"/>
      <c r="C293" s="66"/>
      <c r="D293" s="66"/>
      <c r="E293" s="66"/>
      <c r="F293" s="66"/>
      <c r="G293" s="60"/>
    </row>
    <row r="294" spans="1:7" ht="15" customHeight="1" x14ac:dyDescent="0.25">
      <c r="A294" s="60"/>
      <c r="B294" s="66"/>
      <c r="C294" s="66"/>
      <c r="D294" s="66"/>
      <c r="E294" s="66"/>
      <c r="F294" s="66"/>
      <c r="G294" s="60"/>
    </row>
    <row r="295" spans="1:7" ht="15" customHeight="1" x14ac:dyDescent="0.25">
      <c r="A295" s="60"/>
      <c r="B295" s="66"/>
      <c r="C295" s="66"/>
      <c r="D295" s="66"/>
      <c r="E295" s="66"/>
      <c r="F295" s="66"/>
      <c r="G295" s="60"/>
    </row>
    <row r="296" spans="1:7" ht="15.75" customHeight="1" x14ac:dyDescent="0.25">
      <c r="A296" s="60"/>
      <c r="B296" s="66"/>
      <c r="C296" s="66"/>
      <c r="D296" s="66"/>
      <c r="E296" s="66"/>
      <c r="F296" s="66"/>
      <c r="G296" s="60"/>
    </row>
    <row r="297" spans="1:7" ht="15" customHeight="1" x14ac:dyDescent="0.25">
      <c r="A297" s="60"/>
      <c r="B297" s="66"/>
      <c r="C297" s="66"/>
      <c r="D297" s="66"/>
      <c r="E297" s="66"/>
      <c r="F297" s="66"/>
      <c r="G297" s="60"/>
    </row>
    <row r="298" spans="1:7" ht="15" customHeight="1" x14ac:dyDescent="0.25">
      <c r="A298" s="60"/>
      <c r="B298" s="66"/>
      <c r="C298" s="66"/>
      <c r="D298" s="66"/>
      <c r="E298" s="66"/>
      <c r="F298" s="66"/>
      <c r="G298" s="60"/>
    </row>
    <row r="299" spans="1:7" ht="15.75" customHeight="1" x14ac:dyDescent="0.25">
      <c r="A299" s="60"/>
      <c r="B299" s="66"/>
      <c r="C299" s="66"/>
      <c r="D299" s="66"/>
      <c r="E299" s="66"/>
      <c r="F299" s="66"/>
      <c r="G299" s="60"/>
    </row>
    <row r="300" spans="1:7" ht="15" customHeight="1" x14ac:dyDescent="0.25">
      <c r="A300" s="60"/>
      <c r="B300" s="66"/>
      <c r="C300" s="66"/>
      <c r="D300" s="66"/>
      <c r="E300" s="66"/>
      <c r="F300" s="66"/>
      <c r="G300" s="60"/>
    </row>
    <row r="301" spans="1:7" ht="15" customHeight="1" x14ac:dyDescent="0.25">
      <c r="A301" s="60"/>
      <c r="B301" s="66"/>
      <c r="C301" s="66"/>
      <c r="D301" s="66"/>
      <c r="E301" s="66"/>
      <c r="F301" s="66"/>
      <c r="G301" s="60"/>
    </row>
    <row r="302" spans="1:7" ht="15.75" customHeight="1" x14ac:dyDescent="0.25">
      <c r="A302" s="60"/>
      <c r="B302" s="66"/>
      <c r="C302" s="66"/>
      <c r="D302" s="66"/>
      <c r="E302" s="66"/>
      <c r="F302" s="66"/>
      <c r="G302" s="60"/>
    </row>
    <row r="303" spans="1:7" ht="15" customHeight="1" x14ac:dyDescent="0.25">
      <c r="A303" s="60"/>
      <c r="B303" s="66"/>
      <c r="C303" s="66"/>
      <c r="D303" s="66"/>
      <c r="E303" s="66"/>
      <c r="F303" s="66"/>
      <c r="G303" s="60"/>
    </row>
    <row r="304" spans="1:7" ht="15" customHeight="1" x14ac:dyDescent="0.25">
      <c r="A304" s="60"/>
      <c r="B304" s="66"/>
      <c r="C304" s="66"/>
      <c r="D304" s="66"/>
      <c r="E304" s="66"/>
      <c r="F304" s="66"/>
      <c r="G304" s="60"/>
    </row>
    <row r="305" spans="1:7" ht="15.75" customHeight="1" x14ac:dyDescent="0.25">
      <c r="A305" s="60"/>
      <c r="B305" s="66"/>
      <c r="C305" s="66"/>
      <c r="D305" s="66"/>
      <c r="E305" s="66"/>
      <c r="F305" s="66"/>
      <c r="G305" s="60"/>
    </row>
    <row r="306" spans="1:7" ht="15" customHeight="1" x14ac:dyDescent="0.25">
      <c r="A306" s="60"/>
      <c r="B306" s="66"/>
      <c r="C306" s="66"/>
      <c r="D306" s="66"/>
      <c r="E306" s="66"/>
      <c r="F306" s="66"/>
      <c r="G306" s="60"/>
    </row>
    <row r="307" spans="1:7" ht="15" customHeight="1" x14ac:dyDescent="0.25">
      <c r="A307" s="60"/>
      <c r="B307" s="66"/>
      <c r="C307" s="66"/>
      <c r="D307" s="66"/>
      <c r="E307" s="66"/>
      <c r="F307" s="66"/>
      <c r="G307" s="60"/>
    </row>
    <row r="308" spans="1:7" ht="15.75" customHeight="1" x14ac:dyDescent="0.25">
      <c r="A308" s="60"/>
      <c r="B308" s="66"/>
      <c r="C308" s="66"/>
      <c r="D308" s="66"/>
      <c r="E308" s="66"/>
      <c r="F308" s="66"/>
      <c r="G308" s="60"/>
    </row>
    <row r="309" spans="1:7" ht="15" customHeight="1" x14ac:dyDescent="0.25">
      <c r="A309" s="60"/>
      <c r="B309" s="66"/>
      <c r="C309" s="66"/>
      <c r="D309" s="66"/>
      <c r="E309" s="66"/>
      <c r="F309" s="66"/>
      <c r="G309" s="60"/>
    </row>
    <row r="310" spans="1:7" ht="15" customHeight="1" x14ac:dyDescent="0.25">
      <c r="A310" s="60"/>
      <c r="B310" s="66"/>
      <c r="C310" s="66"/>
      <c r="D310" s="66"/>
      <c r="E310" s="66"/>
      <c r="F310" s="66"/>
      <c r="G310" s="60"/>
    </row>
    <row r="311" spans="1:7" ht="15.75" customHeight="1" x14ac:dyDescent="0.25">
      <c r="A311" s="60"/>
      <c r="B311" s="66"/>
      <c r="C311" s="66"/>
      <c r="D311" s="66"/>
      <c r="E311" s="66"/>
      <c r="F311" s="66"/>
      <c r="G311" s="60"/>
    </row>
    <row r="312" spans="1:7" ht="15" customHeight="1" x14ac:dyDescent="0.25">
      <c r="A312" s="60"/>
      <c r="B312" s="66"/>
      <c r="C312" s="66"/>
      <c r="D312" s="66"/>
      <c r="E312" s="66"/>
      <c r="F312" s="66"/>
      <c r="G312" s="60"/>
    </row>
    <row r="313" spans="1:7" ht="15" customHeight="1" x14ac:dyDescent="0.25">
      <c r="A313" s="60"/>
      <c r="B313" s="66"/>
      <c r="C313" s="66"/>
      <c r="D313" s="66"/>
      <c r="E313" s="66"/>
      <c r="F313" s="66"/>
      <c r="G313" s="60"/>
    </row>
    <row r="314" spans="1:7" ht="15.75" customHeight="1" x14ac:dyDescent="0.25">
      <c r="A314" s="60"/>
      <c r="B314" s="66"/>
      <c r="C314" s="66"/>
      <c r="D314" s="66"/>
      <c r="E314" s="66"/>
      <c r="F314" s="66"/>
      <c r="G314" s="60"/>
    </row>
    <row r="315" spans="1:7" ht="15" customHeight="1" x14ac:dyDescent="0.25">
      <c r="A315" s="60"/>
      <c r="B315" s="66"/>
      <c r="C315" s="66"/>
      <c r="D315" s="66"/>
      <c r="E315" s="66"/>
      <c r="F315" s="66"/>
      <c r="G315" s="60"/>
    </row>
    <row r="316" spans="1:7" ht="15" customHeight="1" x14ac:dyDescent="0.25">
      <c r="A316" s="60"/>
      <c r="B316" s="66"/>
      <c r="C316" s="66"/>
      <c r="D316" s="66"/>
      <c r="E316" s="66"/>
      <c r="F316" s="66"/>
      <c r="G316" s="60"/>
    </row>
    <row r="317" spans="1:7" ht="15.75" customHeight="1" x14ac:dyDescent="0.25">
      <c r="A317" s="60"/>
      <c r="B317" s="66"/>
      <c r="C317" s="66"/>
      <c r="D317" s="66"/>
      <c r="E317" s="66"/>
      <c r="F317" s="66"/>
      <c r="G317" s="60"/>
    </row>
    <row r="318" spans="1:7" ht="15.75" x14ac:dyDescent="0.25">
      <c r="A318" s="60"/>
      <c r="B318" s="67"/>
      <c r="C318" s="62"/>
      <c r="D318" s="62"/>
      <c r="E318" s="62"/>
      <c r="F318" s="62"/>
      <c r="G318" s="60"/>
    </row>
    <row r="319" spans="1:7" x14ac:dyDescent="0.25">
      <c r="A319" s="60"/>
      <c r="B319" s="60"/>
      <c r="C319" s="60"/>
      <c r="D319" s="60"/>
      <c r="E319" s="60"/>
      <c r="F319" s="60"/>
      <c r="G319" s="60"/>
    </row>
    <row r="320" spans="1:7" x14ac:dyDescent="0.25">
      <c r="A320" s="60"/>
      <c r="B320" s="60"/>
      <c r="C320" s="60"/>
      <c r="D320" s="60"/>
      <c r="E320" s="60"/>
      <c r="F320" s="60"/>
      <c r="G320" s="60"/>
    </row>
    <row r="321" spans="1:7" x14ac:dyDescent="0.25">
      <c r="A321" s="60"/>
      <c r="B321" s="60"/>
      <c r="C321" s="60"/>
      <c r="D321" s="60"/>
      <c r="E321" s="60"/>
      <c r="F321" s="60"/>
      <c r="G321" s="60"/>
    </row>
    <row r="322" spans="1:7" x14ac:dyDescent="0.25">
      <c r="A322" s="60"/>
      <c r="B322" s="60"/>
      <c r="C322" s="60"/>
      <c r="D322" s="60"/>
      <c r="E322" s="60"/>
      <c r="F322" s="60"/>
      <c r="G322" s="60"/>
    </row>
    <row r="323" spans="1:7" x14ac:dyDescent="0.25">
      <c r="A323" s="60"/>
      <c r="B323" s="60"/>
      <c r="C323" s="60"/>
      <c r="D323" s="60"/>
      <c r="E323" s="60"/>
      <c r="F323" s="60"/>
      <c r="G323" s="60"/>
    </row>
    <row r="324" spans="1:7" x14ac:dyDescent="0.25">
      <c r="A324" s="60"/>
      <c r="B324" s="60"/>
      <c r="C324" s="60"/>
      <c r="D324" s="60"/>
      <c r="E324" s="60"/>
      <c r="F324" s="60"/>
      <c r="G324" s="60"/>
    </row>
    <row r="325" spans="1:7" x14ac:dyDescent="0.25">
      <c r="A325" s="60"/>
      <c r="B325" s="60"/>
      <c r="C325" s="60"/>
      <c r="D325" s="60"/>
      <c r="E325" s="60"/>
      <c r="F325" s="60"/>
      <c r="G325" s="60"/>
    </row>
    <row r="326" spans="1:7" x14ac:dyDescent="0.25">
      <c r="A326" s="60"/>
      <c r="B326" s="60"/>
      <c r="C326" s="60"/>
      <c r="D326" s="60"/>
      <c r="E326" s="60"/>
      <c r="F326" s="60"/>
      <c r="G326" s="60"/>
    </row>
    <row r="327" spans="1:7" x14ac:dyDescent="0.25">
      <c r="A327" s="60"/>
      <c r="B327" s="60"/>
      <c r="C327" s="60"/>
      <c r="D327" s="60"/>
      <c r="E327" s="60"/>
      <c r="F327" s="60"/>
      <c r="G327" s="60"/>
    </row>
    <row r="328" spans="1:7" x14ac:dyDescent="0.25">
      <c r="A328" s="60"/>
      <c r="B328" s="60"/>
      <c r="C328" s="60"/>
      <c r="D328" s="60"/>
      <c r="E328" s="60"/>
      <c r="F328" s="60"/>
      <c r="G328" s="60"/>
    </row>
    <row r="329" spans="1:7" x14ac:dyDescent="0.25">
      <c r="A329" s="60"/>
      <c r="B329" s="60"/>
      <c r="C329" s="60"/>
      <c r="D329" s="60"/>
      <c r="E329" s="60"/>
      <c r="F329" s="60"/>
      <c r="G329" s="60"/>
    </row>
    <row r="330" spans="1:7" x14ac:dyDescent="0.25">
      <c r="A330" s="60"/>
      <c r="B330" s="60"/>
      <c r="C330" s="60"/>
      <c r="D330" s="60"/>
      <c r="E330" s="60"/>
      <c r="F330" s="60"/>
      <c r="G330" s="60"/>
    </row>
  </sheetData>
  <mergeCells count="39">
    <mergeCell ref="B235:E235"/>
    <mergeCell ref="C251:E251"/>
    <mergeCell ref="B265:D265"/>
    <mergeCell ref="B257:E257"/>
    <mergeCell ref="B256:H256"/>
    <mergeCell ref="B261:H261"/>
    <mergeCell ref="B262:D262"/>
    <mergeCell ref="B259:D259"/>
    <mergeCell ref="A1:G1"/>
    <mergeCell ref="A269:D269"/>
    <mergeCell ref="C25:F25"/>
    <mergeCell ref="D266:E266"/>
    <mergeCell ref="E4:F4"/>
    <mergeCell ref="E23:F23"/>
    <mergeCell ref="E24:F24"/>
    <mergeCell ref="F28:F29"/>
    <mergeCell ref="B37:E37"/>
    <mergeCell ref="B89:E89"/>
    <mergeCell ref="F99:F100"/>
    <mergeCell ref="B105:E105"/>
    <mergeCell ref="F115:F116"/>
    <mergeCell ref="F48:F49"/>
    <mergeCell ref="B57:E57"/>
    <mergeCell ref="F66:F67"/>
    <mergeCell ref="B72:E72"/>
    <mergeCell ref="F83:F84"/>
    <mergeCell ref="B119:E119"/>
    <mergeCell ref="F129:F130"/>
    <mergeCell ref="B134:E134"/>
    <mergeCell ref="F145:F146"/>
    <mergeCell ref="B158:E158"/>
    <mergeCell ref="B209:E209"/>
    <mergeCell ref="F219:F220"/>
    <mergeCell ref="B226:E226"/>
    <mergeCell ref="F168:F169"/>
    <mergeCell ref="B178:E178"/>
    <mergeCell ref="F188:F189"/>
    <mergeCell ref="B195:E195"/>
    <mergeCell ref="F205:F206"/>
  </mergeCells>
  <phoneticPr fontId="0" type="noConversion"/>
  <dataValidations disablePrompts="1" count="3">
    <dataValidation type="list" allowBlank="1" showInputMessage="1" showErrorMessage="1" promptTitle="Επιλέξτε από τη λίστα" prompt="Εισάγετε βαθμολογία 0,3,9" sqref="F51:F53 F55:F56 F68 F70 F85:F87 F101:F102 F118 F131:F132 F147 F151 F153:F154 F156 F170 F174 F177 F193 F207:F208 F221 F223">
      <formula1>"0,3,9"</formula1>
    </dataValidation>
    <dataValidation type="list" allowBlank="1" showInputMessage="1" showErrorMessage="1" promptTitle="Επιλέξτε από τη λίστα" prompt="Εισάγετε βαθμολογία 0,3,6" sqref="F30:F36 F50 F54 F69 F88 F104 F148 F172:F173 F176 F194">
      <formula1>"0,3,6"</formula1>
    </dataValidation>
    <dataValidation type="list" allowBlank="1" showInputMessage="1" showErrorMessage="1" promptTitle="Επιλέξτε από τη λίστα" prompt="Εισάγετε βαθμολογία 0,3,12" sqref="F71 F103 F117 F133 F149:F150 F152 F155 F171 F175 F190:F192 F222 F224:F225 F157">
      <formula1>"0,3,12"</formula1>
    </dataValidation>
  </dataValidations>
  <pageMargins left="0.39370078740157483" right="0.9" top="0.39370078740157483" bottom="0.47244094488188981" header="0.31496062992125984" footer="0.31496062992125984"/>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J88"/>
  <sheetViews>
    <sheetView workbookViewId="0">
      <selection activeCell="D2" sqref="D1:D1048576"/>
    </sheetView>
  </sheetViews>
  <sheetFormatPr defaultColWidth="11.42578125" defaultRowHeight="15.75" x14ac:dyDescent="0.25"/>
  <cols>
    <col min="1" max="1" width="9" style="45" customWidth="1"/>
    <col min="2" max="2" width="30.42578125" style="43" customWidth="1"/>
    <col min="3" max="3" width="29.7109375" style="43" customWidth="1"/>
    <col min="4" max="4" width="99.28515625" style="44" customWidth="1"/>
    <col min="5" max="16384" width="11.42578125" style="43"/>
  </cols>
  <sheetData>
    <row r="1" spans="1:10" ht="18" x14ac:dyDescent="0.25">
      <c r="A1" s="340" t="s">
        <v>354</v>
      </c>
      <c r="B1" s="340"/>
      <c r="C1" s="340"/>
      <c r="D1" s="340"/>
      <c r="E1" s="244"/>
      <c r="F1" s="245"/>
      <c r="G1" s="245"/>
      <c r="H1" s="245"/>
      <c r="I1" s="245"/>
      <c r="J1" s="246"/>
    </row>
    <row r="2" spans="1:10" s="243" customFormat="1" ht="18.75" x14ac:dyDescent="0.25">
      <c r="A2" s="247"/>
      <c r="B2" s="247"/>
      <c r="C2" s="247"/>
      <c r="D2" s="247"/>
      <c r="E2" s="55"/>
    </row>
    <row r="3" spans="1:10" ht="42.75" x14ac:dyDescent="0.25">
      <c r="A3" s="290">
        <v>1</v>
      </c>
      <c r="B3" s="290" t="s">
        <v>347</v>
      </c>
      <c r="C3" s="263" t="s">
        <v>327</v>
      </c>
      <c r="D3" s="248" t="s">
        <v>326</v>
      </c>
    </row>
    <row r="4" spans="1:10" ht="75" customHeight="1" x14ac:dyDescent="0.25">
      <c r="A4" s="268" t="s">
        <v>52</v>
      </c>
      <c r="B4" s="275" t="s">
        <v>413</v>
      </c>
      <c r="C4" s="264" t="s">
        <v>329</v>
      </c>
      <c r="D4" s="249" t="s">
        <v>325</v>
      </c>
    </row>
    <row r="5" spans="1:10" ht="60" x14ac:dyDescent="0.25">
      <c r="A5" s="268" t="s">
        <v>53</v>
      </c>
      <c r="B5" s="275" t="s">
        <v>60</v>
      </c>
      <c r="C5" s="264" t="s">
        <v>324</v>
      </c>
      <c r="D5" s="249" t="s">
        <v>323</v>
      </c>
    </row>
    <row r="6" spans="1:10" ht="78" customHeight="1" x14ac:dyDescent="0.25">
      <c r="A6" s="268" t="s">
        <v>54</v>
      </c>
      <c r="B6" s="275" t="s">
        <v>348</v>
      </c>
      <c r="C6" s="264" t="s">
        <v>322</v>
      </c>
      <c r="D6" s="250" t="s">
        <v>321</v>
      </c>
    </row>
    <row r="7" spans="1:10" ht="53.25" customHeight="1" x14ac:dyDescent="0.25">
      <c r="A7" s="268" t="s">
        <v>55</v>
      </c>
      <c r="B7" s="275" t="s">
        <v>349</v>
      </c>
      <c r="C7" s="257" t="s">
        <v>399</v>
      </c>
      <c r="D7" s="249" t="s">
        <v>320</v>
      </c>
    </row>
    <row r="8" spans="1:10" ht="104.25" customHeight="1" x14ac:dyDescent="0.25">
      <c r="A8" s="268" t="s">
        <v>56</v>
      </c>
      <c r="B8" s="275" t="s">
        <v>350</v>
      </c>
      <c r="C8" s="264" t="s">
        <v>319</v>
      </c>
      <c r="D8" s="249" t="s">
        <v>318</v>
      </c>
    </row>
    <row r="9" spans="1:10" ht="105.75" customHeight="1" x14ac:dyDescent="0.25">
      <c r="A9" s="268" t="s">
        <v>57</v>
      </c>
      <c r="B9" s="275" t="s">
        <v>351</v>
      </c>
      <c r="C9" s="264" t="s">
        <v>330</v>
      </c>
      <c r="D9" s="250" t="s">
        <v>317</v>
      </c>
    </row>
    <row r="10" spans="1:10" ht="56.25" customHeight="1" x14ac:dyDescent="0.25">
      <c r="A10" s="268" t="s">
        <v>58</v>
      </c>
      <c r="B10" s="275" t="s">
        <v>352</v>
      </c>
      <c r="C10" s="264" t="s">
        <v>316</v>
      </c>
      <c r="D10" s="250" t="s">
        <v>315</v>
      </c>
    </row>
    <row r="11" spans="1:10" ht="15" x14ac:dyDescent="0.25">
      <c r="A11" s="341" t="s">
        <v>0</v>
      </c>
      <c r="B11" s="342"/>
      <c r="C11" s="342"/>
      <c r="D11" s="343"/>
    </row>
    <row r="12" spans="1:10" ht="31.15" customHeight="1" x14ac:dyDescent="0.25">
      <c r="A12" s="290">
        <v>2</v>
      </c>
      <c r="B12" s="346" t="s">
        <v>314</v>
      </c>
      <c r="C12" s="348"/>
      <c r="D12" s="248"/>
    </row>
    <row r="13" spans="1:10" ht="67.150000000000006" customHeight="1" x14ac:dyDescent="0.2">
      <c r="A13" s="268" t="s">
        <v>66</v>
      </c>
      <c r="B13" s="301" t="s">
        <v>74</v>
      </c>
      <c r="C13" s="262" t="s">
        <v>313</v>
      </c>
      <c r="D13" s="249" t="s">
        <v>312</v>
      </c>
    </row>
    <row r="14" spans="1:10" ht="168" customHeight="1" x14ac:dyDescent="0.25">
      <c r="A14" s="268" t="s">
        <v>67</v>
      </c>
      <c r="B14" s="287" t="s">
        <v>75</v>
      </c>
      <c r="C14" s="264" t="s">
        <v>311</v>
      </c>
      <c r="D14" s="300" t="s">
        <v>412</v>
      </c>
    </row>
    <row r="15" spans="1:10" ht="118.5" customHeight="1" x14ac:dyDescent="0.25">
      <c r="A15" s="268" t="s">
        <v>68</v>
      </c>
      <c r="B15" s="281" t="s">
        <v>76</v>
      </c>
      <c r="C15" s="264" t="s">
        <v>310</v>
      </c>
      <c r="D15" s="249" t="s">
        <v>309</v>
      </c>
    </row>
    <row r="16" spans="1:10" ht="135.75" customHeight="1" x14ac:dyDescent="0.25">
      <c r="A16" s="268" t="s">
        <v>69</v>
      </c>
      <c r="B16" s="285" t="s">
        <v>77</v>
      </c>
      <c r="C16" s="264" t="s">
        <v>308</v>
      </c>
      <c r="D16" s="249" t="s">
        <v>307</v>
      </c>
    </row>
    <row r="17" spans="1:4" ht="124.5" customHeight="1" x14ac:dyDescent="0.25">
      <c r="A17" s="268" t="s">
        <v>70</v>
      </c>
      <c r="B17" s="299" t="s">
        <v>78</v>
      </c>
      <c r="C17" s="264" t="s">
        <v>306</v>
      </c>
      <c r="D17" s="250" t="s">
        <v>305</v>
      </c>
    </row>
    <row r="18" spans="1:4" ht="152.25" customHeight="1" x14ac:dyDescent="0.25">
      <c r="A18" s="268" t="s">
        <v>71</v>
      </c>
      <c r="B18" s="275" t="s">
        <v>411</v>
      </c>
      <c r="C18" s="264" t="s">
        <v>304</v>
      </c>
      <c r="D18" s="249" t="s">
        <v>303</v>
      </c>
    </row>
    <row r="19" spans="1:4" ht="99.75" x14ac:dyDescent="0.25">
      <c r="A19" s="268" t="s">
        <v>72</v>
      </c>
      <c r="B19" s="299" t="s">
        <v>80</v>
      </c>
      <c r="C19" s="264" t="s">
        <v>302</v>
      </c>
      <c r="D19" s="249" t="s">
        <v>301</v>
      </c>
    </row>
    <row r="20" spans="1:4" ht="34.9" customHeight="1" x14ac:dyDescent="0.25">
      <c r="A20" s="290">
        <v>3</v>
      </c>
      <c r="B20" s="346" t="s">
        <v>300</v>
      </c>
      <c r="C20" s="348"/>
      <c r="D20" s="248"/>
    </row>
    <row r="21" spans="1:4" ht="171" x14ac:dyDescent="0.25">
      <c r="A21" s="268" t="s">
        <v>81</v>
      </c>
      <c r="B21" s="287" t="s">
        <v>87</v>
      </c>
      <c r="C21" s="265" t="s">
        <v>299</v>
      </c>
      <c r="D21" s="249" t="s">
        <v>298</v>
      </c>
    </row>
    <row r="22" spans="1:4" ht="199.5" customHeight="1" x14ac:dyDescent="0.25">
      <c r="A22" s="268" t="s">
        <v>82</v>
      </c>
      <c r="B22" s="275" t="s">
        <v>410</v>
      </c>
      <c r="C22" s="264" t="s">
        <v>297</v>
      </c>
      <c r="D22" s="249" t="s">
        <v>396</v>
      </c>
    </row>
    <row r="23" spans="1:4" ht="96.75" customHeight="1" x14ac:dyDescent="0.25">
      <c r="A23" s="268" t="s">
        <v>84</v>
      </c>
      <c r="B23" s="275" t="s">
        <v>296</v>
      </c>
      <c r="C23" s="264" t="s">
        <v>295</v>
      </c>
      <c r="D23" s="250" t="s">
        <v>294</v>
      </c>
    </row>
    <row r="24" spans="1:4" ht="99.75" x14ac:dyDescent="0.25">
      <c r="A24" s="268" t="s">
        <v>83</v>
      </c>
      <c r="B24" s="298" t="s">
        <v>89</v>
      </c>
      <c r="C24" s="264" t="s">
        <v>293</v>
      </c>
      <c r="D24" s="249" t="s">
        <v>292</v>
      </c>
    </row>
    <row r="25" spans="1:4" ht="23.45" customHeight="1" x14ac:dyDescent="0.25">
      <c r="A25" s="290">
        <v>4</v>
      </c>
      <c r="B25" s="349" t="s">
        <v>102</v>
      </c>
      <c r="C25" s="350"/>
      <c r="D25" s="269"/>
    </row>
    <row r="26" spans="1:4" ht="213" customHeight="1" x14ac:dyDescent="0.25">
      <c r="A26" s="268" t="s">
        <v>96</v>
      </c>
      <c r="B26" s="287" t="s">
        <v>409</v>
      </c>
      <c r="C26" s="266" t="s">
        <v>289</v>
      </c>
      <c r="D26" s="252" t="s">
        <v>390</v>
      </c>
    </row>
    <row r="27" spans="1:4" ht="105.75" customHeight="1" x14ac:dyDescent="0.25">
      <c r="A27" s="268" t="s">
        <v>97</v>
      </c>
      <c r="B27" s="283" t="s">
        <v>100</v>
      </c>
      <c r="C27" s="265" t="s">
        <v>291</v>
      </c>
      <c r="D27" s="253" t="s">
        <v>290</v>
      </c>
    </row>
    <row r="28" spans="1:4" ht="121.5" customHeight="1" x14ac:dyDescent="0.25">
      <c r="A28" s="268" t="s">
        <v>98</v>
      </c>
      <c r="B28" s="287" t="s">
        <v>101</v>
      </c>
      <c r="C28" s="264" t="s">
        <v>289</v>
      </c>
      <c r="D28" s="249" t="s">
        <v>288</v>
      </c>
    </row>
    <row r="29" spans="1:4" ht="121.5" customHeight="1" x14ac:dyDescent="0.25">
      <c r="A29" s="268" t="s">
        <v>99</v>
      </c>
      <c r="B29" s="287" t="s">
        <v>408</v>
      </c>
      <c r="C29" s="264" t="s">
        <v>287</v>
      </c>
      <c r="D29" s="249" t="s">
        <v>286</v>
      </c>
    </row>
    <row r="30" spans="1:4" ht="69" customHeight="1" x14ac:dyDescent="0.25">
      <c r="A30" s="290">
        <v>5</v>
      </c>
      <c r="B30" s="346" t="s">
        <v>112</v>
      </c>
      <c r="C30" s="348"/>
      <c r="D30" s="248"/>
    </row>
    <row r="31" spans="1:4" ht="71.45" customHeight="1" x14ac:dyDescent="0.25">
      <c r="A31" s="271" t="s">
        <v>108</v>
      </c>
      <c r="B31" s="287" t="s">
        <v>401</v>
      </c>
      <c r="C31" s="265" t="s">
        <v>285</v>
      </c>
      <c r="D31" s="250" t="s">
        <v>284</v>
      </c>
    </row>
    <row r="32" spans="1:4" ht="114" x14ac:dyDescent="0.25">
      <c r="A32" s="272" t="s">
        <v>109</v>
      </c>
      <c r="B32" s="283" t="s">
        <v>113</v>
      </c>
      <c r="C32" s="264" t="s">
        <v>283</v>
      </c>
      <c r="D32" s="249" t="s">
        <v>391</v>
      </c>
    </row>
    <row r="33" spans="1:5" ht="136.15" customHeight="1" x14ac:dyDescent="0.25">
      <c r="A33" s="273" t="s">
        <v>110</v>
      </c>
      <c r="B33" s="297" t="s">
        <v>114</v>
      </c>
      <c r="C33" s="264" t="s">
        <v>282</v>
      </c>
      <c r="D33" s="249" t="s">
        <v>392</v>
      </c>
    </row>
    <row r="34" spans="1:5" ht="63" customHeight="1" x14ac:dyDescent="0.25">
      <c r="A34" s="271" t="s">
        <v>111</v>
      </c>
      <c r="B34" s="298" t="s">
        <v>115</v>
      </c>
      <c r="C34" s="264" t="s">
        <v>281</v>
      </c>
      <c r="D34" s="250" t="s">
        <v>397</v>
      </c>
    </row>
    <row r="35" spans="1:5" ht="43.5" customHeight="1" x14ac:dyDescent="0.25">
      <c r="A35" s="290">
        <v>6</v>
      </c>
      <c r="B35" s="290" t="s">
        <v>280</v>
      </c>
      <c r="C35" s="263"/>
      <c r="D35" s="248"/>
    </row>
    <row r="36" spans="1:5" ht="122.25" customHeight="1" x14ac:dyDescent="0.25">
      <c r="A36" s="270" t="s">
        <v>116</v>
      </c>
      <c r="B36" s="297" t="s">
        <v>119</v>
      </c>
      <c r="C36" s="264" t="s">
        <v>279</v>
      </c>
      <c r="D36" s="249" t="s">
        <v>278</v>
      </c>
    </row>
    <row r="37" spans="1:5" ht="122.25" customHeight="1" x14ac:dyDescent="0.25">
      <c r="A37" s="268" t="s">
        <v>117</v>
      </c>
      <c r="B37" s="287" t="s">
        <v>120</v>
      </c>
      <c r="C37" s="264" t="s">
        <v>331</v>
      </c>
      <c r="D37" s="249" t="s">
        <v>277</v>
      </c>
    </row>
    <row r="38" spans="1:5" ht="59.25" customHeight="1" x14ac:dyDescent="0.25">
      <c r="A38" s="290">
        <v>7</v>
      </c>
      <c r="B38" s="346" t="s">
        <v>276</v>
      </c>
      <c r="C38" s="348"/>
      <c r="D38" s="248"/>
    </row>
    <row r="39" spans="1:5" ht="63.75" customHeight="1" x14ac:dyDescent="0.25">
      <c r="A39" s="268" t="s">
        <v>122</v>
      </c>
      <c r="B39" s="275" t="s">
        <v>407</v>
      </c>
      <c r="C39" s="264" t="s">
        <v>275</v>
      </c>
      <c r="D39" s="250" t="s">
        <v>274</v>
      </c>
    </row>
    <row r="40" spans="1:5" ht="72" customHeight="1" x14ac:dyDescent="0.25">
      <c r="A40" s="268" t="s">
        <v>123</v>
      </c>
      <c r="B40" s="275" t="s">
        <v>362</v>
      </c>
      <c r="C40" s="264" t="s">
        <v>273</v>
      </c>
      <c r="D40" s="249" t="s">
        <v>272</v>
      </c>
    </row>
    <row r="41" spans="1:5" ht="66" customHeight="1" x14ac:dyDescent="0.25">
      <c r="A41" s="270" t="s">
        <v>124</v>
      </c>
      <c r="B41" s="270" t="s">
        <v>271</v>
      </c>
      <c r="C41" s="266" t="s">
        <v>270</v>
      </c>
      <c r="D41" s="251" t="s">
        <v>269</v>
      </c>
    </row>
    <row r="42" spans="1:5" ht="25.15" customHeight="1" x14ac:dyDescent="0.25">
      <c r="A42" s="341" t="s">
        <v>1</v>
      </c>
      <c r="B42" s="342"/>
      <c r="C42" s="342"/>
      <c r="D42" s="343"/>
    </row>
    <row r="43" spans="1:5" ht="44.25" customHeight="1" x14ac:dyDescent="0.25">
      <c r="A43" s="290">
        <v>8</v>
      </c>
      <c r="B43" s="289" t="s">
        <v>406</v>
      </c>
      <c r="C43" s="263"/>
      <c r="D43" s="248"/>
    </row>
    <row r="44" spans="1:5" ht="67.900000000000006" customHeight="1" x14ac:dyDescent="0.25">
      <c r="A44" s="268" t="s">
        <v>127</v>
      </c>
      <c r="B44" s="296" t="s">
        <v>268</v>
      </c>
      <c r="C44" s="264" t="s">
        <v>332</v>
      </c>
      <c r="D44" s="254" t="s">
        <v>267</v>
      </c>
    </row>
    <row r="45" spans="1:5" ht="83.25" customHeight="1" x14ac:dyDescent="0.25">
      <c r="A45" s="268" t="s">
        <v>128</v>
      </c>
      <c r="B45" s="294" t="s">
        <v>266</v>
      </c>
      <c r="C45" s="264" t="s">
        <v>262</v>
      </c>
      <c r="D45" s="249" t="s">
        <v>265</v>
      </c>
    </row>
    <row r="46" spans="1:5" ht="87" customHeight="1" x14ac:dyDescent="0.25">
      <c r="A46" s="270" t="s">
        <v>129</v>
      </c>
      <c r="B46" s="274" t="s">
        <v>141</v>
      </c>
      <c r="C46" s="266" t="s">
        <v>259</v>
      </c>
      <c r="D46" s="251" t="s">
        <v>264</v>
      </c>
    </row>
    <row r="47" spans="1:5" ht="69" customHeight="1" x14ac:dyDescent="0.25">
      <c r="A47" s="270" t="s">
        <v>130</v>
      </c>
      <c r="B47" s="270" t="s">
        <v>263</v>
      </c>
      <c r="C47" s="264" t="s">
        <v>262</v>
      </c>
      <c r="D47" s="250" t="s">
        <v>261</v>
      </c>
      <c r="E47" s="15"/>
    </row>
    <row r="48" spans="1:5" ht="81" customHeight="1" x14ac:dyDescent="0.25">
      <c r="A48" s="268" t="s">
        <v>131</v>
      </c>
      <c r="B48" s="275" t="s">
        <v>260</v>
      </c>
      <c r="C48" s="264" t="s">
        <v>259</v>
      </c>
      <c r="D48" s="250" t="s">
        <v>258</v>
      </c>
    </row>
    <row r="49" spans="1:5" ht="101.25" customHeight="1" x14ac:dyDescent="0.25">
      <c r="A49" s="270" t="s">
        <v>132</v>
      </c>
      <c r="B49" s="270" t="s">
        <v>257</v>
      </c>
      <c r="C49" s="264" t="s">
        <v>256</v>
      </c>
      <c r="D49" s="249" t="s">
        <v>255</v>
      </c>
    </row>
    <row r="50" spans="1:5" ht="66.599999999999994" customHeight="1" x14ac:dyDescent="0.25">
      <c r="A50" s="268" t="s">
        <v>133</v>
      </c>
      <c r="B50" s="275" t="s">
        <v>254</v>
      </c>
      <c r="C50" s="264" t="s">
        <v>253</v>
      </c>
      <c r="D50" s="250" t="s">
        <v>252</v>
      </c>
    </row>
    <row r="51" spans="1:5" ht="63.75" customHeight="1" x14ac:dyDescent="0.25">
      <c r="A51" s="268" t="s">
        <v>134</v>
      </c>
      <c r="B51" s="275" t="s">
        <v>251</v>
      </c>
      <c r="C51" s="264" t="s">
        <v>250</v>
      </c>
      <c r="D51" s="250" t="s">
        <v>393</v>
      </c>
    </row>
    <row r="52" spans="1:5" ht="61.5" customHeight="1" x14ac:dyDescent="0.25">
      <c r="A52" s="270" t="s">
        <v>135</v>
      </c>
      <c r="B52" s="274" t="s">
        <v>143</v>
      </c>
      <c r="C52" s="264" t="s">
        <v>249</v>
      </c>
      <c r="D52" s="250" t="s">
        <v>248</v>
      </c>
    </row>
    <row r="53" spans="1:5" ht="30" x14ac:dyDescent="0.25">
      <c r="A53" s="268" t="s">
        <v>136</v>
      </c>
      <c r="B53" s="275" t="s">
        <v>142</v>
      </c>
      <c r="C53" s="264" t="s">
        <v>247</v>
      </c>
      <c r="D53" s="250" t="s">
        <v>246</v>
      </c>
    </row>
    <row r="54" spans="1:5" ht="45" x14ac:dyDescent="0.25">
      <c r="A54" s="270" t="s">
        <v>137</v>
      </c>
      <c r="B54" s="274" t="s">
        <v>245</v>
      </c>
      <c r="C54" s="264" t="s">
        <v>244</v>
      </c>
      <c r="D54" s="250" t="s">
        <v>243</v>
      </c>
    </row>
    <row r="55" spans="1:5" x14ac:dyDescent="0.25">
      <c r="A55" s="241"/>
      <c r="B55" s="242"/>
      <c r="C55" s="264"/>
      <c r="D55" s="250"/>
    </row>
    <row r="56" spans="1:5" ht="39.6" customHeight="1" x14ac:dyDescent="0.25">
      <c r="A56" s="295">
        <v>9</v>
      </c>
      <c r="B56" s="346" t="s">
        <v>161</v>
      </c>
      <c r="C56" s="347"/>
      <c r="D56" s="348"/>
    </row>
    <row r="57" spans="1:5" s="54" customFormat="1" ht="81" customHeight="1" x14ac:dyDescent="0.25">
      <c r="A57" s="268" t="s">
        <v>153</v>
      </c>
      <c r="B57" s="292" t="s">
        <v>242</v>
      </c>
      <c r="C57" s="264" t="s">
        <v>333</v>
      </c>
      <c r="D57" s="250" t="s">
        <v>241</v>
      </c>
      <c r="E57" s="43"/>
    </row>
    <row r="58" spans="1:5" ht="94.5" x14ac:dyDescent="0.25">
      <c r="A58" s="270" t="s">
        <v>156</v>
      </c>
      <c r="B58" s="293" t="s">
        <v>240</v>
      </c>
      <c r="C58" s="257" t="s">
        <v>239</v>
      </c>
      <c r="D58" s="250" t="s">
        <v>238</v>
      </c>
      <c r="E58" s="54"/>
    </row>
    <row r="59" spans="1:5" ht="94.5" customHeight="1" x14ac:dyDescent="0.25">
      <c r="A59" s="268" t="s">
        <v>157</v>
      </c>
      <c r="B59" s="292" t="s">
        <v>237</v>
      </c>
      <c r="C59" s="257" t="s">
        <v>236</v>
      </c>
      <c r="D59" s="250" t="s">
        <v>235</v>
      </c>
    </row>
    <row r="60" spans="1:5" ht="75" x14ac:dyDescent="0.25">
      <c r="A60" s="268" t="s">
        <v>154</v>
      </c>
      <c r="B60" s="275" t="s">
        <v>234</v>
      </c>
      <c r="C60" s="264" t="s">
        <v>334</v>
      </c>
      <c r="D60" s="249" t="s">
        <v>233</v>
      </c>
    </row>
    <row r="61" spans="1:5" ht="85.5" customHeight="1" x14ac:dyDescent="0.25">
      <c r="A61" s="268" t="s">
        <v>155</v>
      </c>
      <c r="B61" s="275" t="s">
        <v>232</v>
      </c>
      <c r="C61" s="264" t="s">
        <v>400</v>
      </c>
      <c r="D61" s="250" t="s">
        <v>335</v>
      </c>
    </row>
    <row r="62" spans="1:5" ht="126" x14ac:dyDescent="0.25">
      <c r="A62" s="270" t="s">
        <v>158</v>
      </c>
      <c r="B62" s="293" t="s">
        <v>231</v>
      </c>
      <c r="C62" s="257" t="s">
        <v>336</v>
      </c>
      <c r="D62" s="250" t="s">
        <v>230</v>
      </c>
    </row>
    <row r="63" spans="1:5" ht="85.5" customHeight="1" x14ac:dyDescent="0.25">
      <c r="A63" s="268" t="s">
        <v>159</v>
      </c>
      <c r="B63" s="275" t="s">
        <v>405</v>
      </c>
      <c r="C63" s="264" t="s">
        <v>229</v>
      </c>
      <c r="D63" s="249" t="s">
        <v>228</v>
      </c>
    </row>
    <row r="64" spans="1:5" ht="75" x14ac:dyDescent="0.25">
      <c r="A64" s="268" t="s">
        <v>160</v>
      </c>
      <c r="B64" s="294" t="s">
        <v>227</v>
      </c>
      <c r="C64" s="264" t="s">
        <v>226</v>
      </c>
      <c r="D64" s="250" t="s">
        <v>225</v>
      </c>
    </row>
    <row r="65" spans="1:5" ht="39.75" customHeight="1" x14ac:dyDescent="0.25">
      <c r="A65" s="290">
        <v>10</v>
      </c>
      <c r="B65" s="291" t="s">
        <v>177</v>
      </c>
      <c r="C65" s="277"/>
      <c r="D65" s="277"/>
    </row>
    <row r="66" spans="1:5" ht="200.45" customHeight="1" x14ac:dyDescent="0.25">
      <c r="A66" s="270" t="s">
        <v>172</v>
      </c>
      <c r="B66" s="274" t="s">
        <v>224</v>
      </c>
      <c r="C66" s="267" t="s">
        <v>337</v>
      </c>
      <c r="D66" s="255" t="s">
        <v>398</v>
      </c>
    </row>
    <row r="67" spans="1:5" ht="76.150000000000006" customHeight="1" x14ac:dyDescent="0.25">
      <c r="A67" s="270" t="s">
        <v>223</v>
      </c>
      <c r="B67" s="278" t="s">
        <v>179</v>
      </c>
      <c r="C67" s="267" t="s">
        <v>338</v>
      </c>
      <c r="D67" s="256" t="s">
        <v>222</v>
      </c>
    </row>
    <row r="68" spans="1:5" ht="69" customHeight="1" x14ac:dyDescent="0.25">
      <c r="A68" s="270" t="s">
        <v>174</v>
      </c>
      <c r="B68" s="279" t="s">
        <v>221</v>
      </c>
      <c r="C68" s="264" t="s">
        <v>339</v>
      </c>
      <c r="D68" s="257" t="s">
        <v>394</v>
      </c>
    </row>
    <row r="69" spans="1:5" ht="90.6" customHeight="1" x14ac:dyDescent="0.25">
      <c r="A69" s="268" t="s">
        <v>175</v>
      </c>
      <c r="B69" s="280" t="s">
        <v>402</v>
      </c>
      <c r="C69" s="257" t="s">
        <v>340</v>
      </c>
      <c r="D69" s="257" t="s">
        <v>220</v>
      </c>
    </row>
    <row r="70" spans="1:5" ht="87" customHeight="1" x14ac:dyDescent="0.25">
      <c r="A70" s="268" t="s">
        <v>176</v>
      </c>
      <c r="B70" s="281" t="s">
        <v>219</v>
      </c>
      <c r="C70" s="257" t="s">
        <v>341</v>
      </c>
      <c r="D70" s="257" t="s">
        <v>328</v>
      </c>
    </row>
    <row r="71" spans="1:5" ht="34.5" customHeight="1" x14ac:dyDescent="0.2">
      <c r="A71" s="290">
        <v>11</v>
      </c>
      <c r="B71" s="344" t="s">
        <v>218</v>
      </c>
      <c r="C71" s="345"/>
      <c r="D71" s="276"/>
    </row>
    <row r="72" spans="1:5" ht="73.900000000000006" customHeight="1" x14ac:dyDescent="0.25">
      <c r="A72" s="282" t="s">
        <v>185</v>
      </c>
      <c r="B72" s="281" t="s">
        <v>403</v>
      </c>
      <c r="C72" s="264" t="s">
        <v>342</v>
      </c>
      <c r="D72" s="258" t="s">
        <v>217</v>
      </c>
    </row>
    <row r="73" spans="1:5" ht="48.6" customHeight="1" x14ac:dyDescent="0.25">
      <c r="A73" s="282" t="s">
        <v>186</v>
      </c>
      <c r="B73" s="281" t="s">
        <v>189</v>
      </c>
      <c r="C73" s="264" t="s">
        <v>404</v>
      </c>
      <c r="D73" s="258" t="s">
        <v>216</v>
      </c>
    </row>
    <row r="74" spans="1:5" ht="37.5" customHeight="1" x14ac:dyDescent="0.25">
      <c r="A74" s="290">
        <v>12</v>
      </c>
      <c r="B74" s="290" t="s">
        <v>195</v>
      </c>
      <c r="C74" s="284"/>
      <c r="D74" s="248"/>
    </row>
    <row r="75" spans="1:5" ht="87" customHeight="1" x14ac:dyDescent="0.25">
      <c r="A75" s="268" t="s">
        <v>190</v>
      </c>
      <c r="B75" s="285" t="s">
        <v>196</v>
      </c>
      <c r="C75" s="257" t="s">
        <v>343</v>
      </c>
      <c r="D75" s="259" t="s">
        <v>215</v>
      </c>
      <c r="E75" s="53"/>
    </row>
    <row r="76" spans="1:5" ht="102" customHeight="1" x14ac:dyDescent="0.25">
      <c r="A76" s="268" t="s">
        <v>191</v>
      </c>
      <c r="B76" s="286" t="s">
        <v>214</v>
      </c>
      <c r="C76" s="262" t="s">
        <v>213</v>
      </c>
      <c r="D76" s="260" t="s">
        <v>212</v>
      </c>
    </row>
    <row r="77" spans="1:5" ht="151.15" customHeight="1" x14ac:dyDescent="0.25">
      <c r="A77" s="268" t="s">
        <v>192</v>
      </c>
      <c r="B77" s="287" t="s">
        <v>211</v>
      </c>
      <c r="C77" s="262" t="s">
        <v>344</v>
      </c>
      <c r="D77" s="250" t="s">
        <v>210</v>
      </c>
    </row>
    <row r="78" spans="1:5" ht="91.9" customHeight="1" x14ac:dyDescent="0.25">
      <c r="A78" s="268" t="s">
        <v>193</v>
      </c>
      <c r="B78" s="288" t="s">
        <v>209</v>
      </c>
      <c r="C78" s="262" t="s">
        <v>208</v>
      </c>
      <c r="D78" s="250" t="s">
        <v>207</v>
      </c>
    </row>
    <row r="79" spans="1:5" ht="111.6" customHeight="1" x14ac:dyDescent="0.25">
      <c r="A79" s="268" t="s">
        <v>194</v>
      </c>
      <c r="B79" s="287" t="s">
        <v>200</v>
      </c>
      <c r="C79" s="262" t="s">
        <v>206</v>
      </c>
      <c r="D79" s="261" t="s">
        <v>395</v>
      </c>
    </row>
    <row r="80" spans="1:5" x14ac:dyDescent="0.25">
      <c r="B80" s="52"/>
      <c r="C80" s="51"/>
    </row>
    <row r="81" spans="1:3" ht="170.25" customHeight="1" x14ac:dyDescent="0.25">
      <c r="B81" s="50"/>
    </row>
    <row r="82" spans="1:3" ht="174" customHeight="1" x14ac:dyDescent="0.25">
      <c r="B82" s="49"/>
    </row>
    <row r="83" spans="1:3" ht="21.75" customHeight="1" x14ac:dyDescent="0.25">
      <c r="B83" s="48"/>
      <c r="C83" s="48"/>
    </row>
    <row r="84" spans="1:3" ht="18.75" customHeight="1" x14ac:dyDescent="0.25">
      <c r="B84" s="47"/>
    </row>
    <row r="85" spans="1:3" ht="15" x14ac:dyDescent="0.25">
      <c r="A85" s="43"/>
      <c r="B85" s="338"/>
      <c r="C85" s="339"/>
    </row>
    <row r="86" spans="1:3" x14ac:dyDescent="0.25">
      <c r="C86" s="46"/>
    </row>
    <row r="87" spans="1:3" x14ac:dyDescent="0.25">
      <c r="B87" s="338"/>
      <c r="C87" s="339"/>
    </row>
    <row r="88" spans="1:3" x14ac:dyDescent="0.25">
      <c r="B88" s="338"/>
      <c r="C88" s="339"/>
    </row>
  </sheetData>
  <mergeCells count="13">
    <mergeCell ref="B85:C85"/>
    <mergeCell ref="B87:C87"/>
    <mergeCell ref="B88:C88"/>
    <mergeCell ref="A1:D1"/>
    <mergeCell ref="A42:D42"/>
    <mergeCell ref="A11:D11"/>
    <mergeCell ref="B71:C71"/>
    <mergeCell ref="B56:D56"/>
    <mergeCell ref="B38:C38"/>
    <mergeCell ref="B30:C30"/>
    <mergeCell ref="B25:C25"/>
    <mergeCell ref="B20:C20"/>
    <mergeCell ref="B12:C12"/>
  </mergeCells>
  <pageMargins left="0" right="7.874015748031496E-2" top="0.39370078740157483" bottom="0.39370078740157483" header="0.31496062992125984" footer="0.31496062992125984"/>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Φύλλα εργασίας</vt:lpstr>
      </vt:variant>
      <vt:variant>
        <vt:i4>2</vt:i4>
      </vt:variant>
      <vt:variant>
        <vt:lpstr>Περιοχές με ονόματα</vt:lpstr>
      </vt:variant>
      <vt:variant>
        <vt:i4>17</vt:i4>
      </vt:variant>
    </vt:vector>
  </HeadingPairs>
  <TitlesOfParts>
    <vt:vector size="19" baseType="lpstr">
      <vt:lpstr>ΝΕΟ ΕΝΤΥΠΟ ΛΙΑΝΙΚΗΣ</vt:lpstr>
      <vt:lpstr>ΟΔΗΓΙΕΣ ΣΤΟΥΣ ΕΠΙΘΕΩΡΗΤΕΣ</vt:lpstr>
      <vt:lpstr>high</vt:lpstr>
      <vt:lpstr>low</vt:lpstr>
      <vt:lpstr>medium</vt:lpstr>
      <vt:lpstr>'ΝΕΟ ΕΝΤΥΠΟ ΛΙΑΝΙΚΗΣ'!Print_Area</vt:lpstr>
      <vt:lpstr>result</vt:lpstr>
      <vt:lpstr>synolo1</vt:lpstr>
      <vt:lpstr>synolo10</vt:lpstr>
      <vt:lpstr>synolo11</vt:lpstr>
      <vt:lpstr>synolo12</vt:lpstr>
      <vt:lpstr>synolo2</vt:lpstr>
      <vt:lpstr>synolo3</vt:lpstr>
      <vt:lpstr>synolo4</vt:lpstr>
      <vt:lpstr>synolo5</vt:lpstr>
      <vt:lpstr>synolo6</vt:lpstr>
      <vt:lpstr>synolo7</vt:lpstr>
      <vt:lpstr>synolo8</vt:lpstr>
      <vt:lpstr>synolo9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2017-11-09T11:11:07Z</cp:lastPrinted>
  <dcterms:created xsi:type="dcterms:W3CDTF">2006-09-21T08:52:22Z</dcterms:created>
  <dcterms:modified xsi:type="dcterms:W3CDTF">2023-11-01T07:47:50Z</dcterms:modified>
</cp:coreProperties>
</file>